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'Arkusz1'!$A$1:$J$206</definedName>
  </definedNames>
  <calcPr fullCalcOnLoad="1"/>
</workbook>
</file>

<file path=xl/sharedStrings.xml><?xml version="1.0" encoding="utf-8"?>
<sst xmlns="http://schemas.openxmlformats.org/spreadsheetml/2006/main" count="450" uniqueCount="241">
  <si>
    <t>L.p.</t>
  </si>
  <si>
    <t>Treść</t>
  </si>
  <si>
    <t xml:space="preserve">Dział </t>
  </si>
  <si>
    <t>Rozdział</t>
  </si>
  <si>
    <t>§</t>
  </si>
  <si>
    <t>1.</t>
  </si>
  <si>
    <t>Rolnictwo i łowiectwo</t>
  </si>
  <si>
    <t>2.</t>
  </si>
  <si>
    <t>Gospodarka mieszkaniowa</t>
  </si>
  <si>
    <t>Gospodarka gruntami i nieruchomościami</t>
  </si>
  <si>
    <t>3.</t>
  </si>
  <si>
    <t>Działalność usługowa</t>
  </si>
  <si>
    <t>Opracowania geodezyjne i kartograficzne</t>
  </si>
  <si>
    <t>Nadzór budowlany</t>
  </si>
  <si>
    <t>Bezpieczeństwo publiczne i ochrona przeciwpożarowa</t>
  </si>
  <si>
    <t>5.</t>
  </si>
  <si>
    <t>Komendy powiatowe Państwowej Straży Pożarnej</t>
  </si>
  <si>
    <t>6.</t>
  </si>
  <si>
    <t>Ochrona zdrowia</t>
  </si>
  <si>
    <t>Składki na ubezpieczenie zdrowotne oraz świadczenia dla osób nie objętych obowiązkiem ubezpieczenia zdrowotnego w tym:</t>
  </si>
  <si>
    <t>7.</t>
  </si>
  <si>
    <t>Powiatowe centra pomocy rodzinie</t>
  </si>
  <si>
    <t>8.</t>
  </si>
  <si>
    <t>Oświata i wychowanie</t>
  </si>
  <si>
    <t>Pozostała działalność</t>
  </si>
  <si>
    <t>9.</t>
  </si>
  <si>
    <t>10.</t>
  </si>
  <si>
    <t>Placówki opiekuńczo-wychowawcze</t>
  </si>
  <si>
    <t>Domy pomocy społecznej</t>
  </si>
  <si>
    <t>Rodziny zastępcze</t>
  </si>
  <si>
    <t>Edukacyjna opieka wychowawcza</t>
  </si>
  <si>
    <t>Transport i łączność</t>
  </si>
  <si>
    <t>Drogi publiczne powiatowe</t>
  </si>
  <si>
    <t>Administracja publiczna</t>
  </si>
  <si>
    <t>Starostwo powiatowe</t>
  </si>
  <si>
    <t>- wpływy z różnych opłat</t>
  </si>
  <si>
    <t>010</t>
  </si>
  <si>
    <t>- domy dziecka</t>
  </si>
  <si>
    <t>- bezrobotni</t>
  </si>
  <si>
    <t>- wpływy z różnych dochodów</t>
  </si>
  <si>
    <t>- wpływy z usług</t>
  </si>
  <si>
    <t>- odsetki od środków na rachunku bankowym</t>
  </si>
  <si>
    <t>756</t>
  </si>
  <si>
    <t>Udziały powiatów w podatkach stanowiących dochodów budżetu państwa</t>
  </si>
  <si>
    <t>75622</t>
  </si>
  <si>
    <t>Różne rozliczenia</t>
  </si>
  <si>
    <t>758</t>
  </si>
  <si>
    <t>75814</t>
  </si>
  <si>
    <t>Różne rozliczenia finansowe</t>
  </si>
  <si>
    <t>Szkoły podstawowe specjalne</t>
  </si>
  <si>
    <t>- wynajem pomeszczeń</t>
  </si>
  <si>
    <t>801</t>
  </si>
  <si>
    <t>80102</t>
  </si>
  <si>
    <t>Licea ogólnokształcące</t>
  </si>
  <si>
    <t>80120</t>
  </si>
  <si>
    <t>Szkoły zawodowe</t>
  </si>
  <si>
    <t>80130</t>
  </si>
  <si>
    <t>- odsetki od rachunku bankowego</t>
  </si>
  <si>
    <t>Gospodarstwa pomocnicze</t>
  </si>
  <si>
    <t>80197</t>
  </si>
  <si>
    <t>- wpłwy do budżetu cześci zysku gosp. pom.</t>
  </si>
  <si>
    <t>851</t>
  </si>
  <si>
    <t>Specjalne ośrodki szkolno-wychowawcze</t>
  </si>
  <si>
    <t>85406</t>
  </si>
  <si>
    <t>85410</t>
  </si>
  <si>
    <t>Internaty i bursy szkolne</t>
  </si>
  <si>
    <t>853</t>
  </si>
  <si>
    <t>- odpłatnośc za pobyt</t>
  </si>
  <si>
    <t>85324</t>
  </si>
  <si>
    <t>Część oświatowa subwencji ogólnej dla jednostek samorządu terytorialnego</t>
  </si>
  <si>
    <t>75801</t>
  </si>
  <si>
    <t>75803</t>
  </si>
  <si>
    <t>750</t>
  </si>
  <si>
    <t>75045</t>
  </si>
  <si>
    <t>Komisje poborowe (porozumienie z Opolskim Urzędem Wojewódzkim)</t>
  </si>
  <si>
    <t>754</t>
  </si>
  <si>
    <t>75414</t>
  </si>
  <si>
    <t xml:space="preserve">Nadzór nad gospodarką leśną </t>
  </si>
  <si>
    <t>020</t>
  </si>
  <si>
    <t>02002</t>
  </si>
  <si>
    <t>600</t>
  </si>
  <si>
    <t>60014</t>
  </si>
  <si>
    <t>75020</t>
  </si>
  <si>
    <t>OGÓŁEM:</t>
  </si>
  <si>
    <t>11.</t>
  </si>
  <si>
    <t>01005</t>
  </si>
  <si>
    <t>700</t>
  </si>
  <si>
    <t>70005</t>
  </si>
  <si>
    <t>710</t>
  </si>
  <si>
    <t>71013</t>
  </si>
  <si>
    <t>71014</t>
  </si>
  <si>
    <t>71015</t>
  </si>
  <si>
    <t>75411</t>
  </si>
  <si>
    <t>85156</t>
  </si>
  <si>
    <t>85321</t>
  </si>
  <si>
    <t>80195</t>
  </si>
  <si>
    <t>854</t>
  </si>
  <si>
    <t>85415</t>
  </si>
  <si>
    <t>III. Dochody własne, w tym:</t>
  </si>
  <si>
    <t>85403</t>
  </si>
  <si>
    <t>IV. Subwencja ogólna, w tym:</t>
  </si>
  <si>
    <t>VI. Środki pozabudżetowe, w tym:</t>
  </si>
  <si>
    <t>4.</t>
  </si>
  <si>
    <t>Urzędy wojewódzkie</t>
  </si>
  <si>
    <t>Komisje poborowe</t>
  </si>
  <si>
    <t>75011</t>
  </si>
  <si>
    <t>0690</t>
  </si>
  <si>
    <t>0750</t>
  </si>
  <si>
    <t>0830</t>
  </si>
  <si>
    <t>0920</t>
  </si>
  <si>
    <t>0970</t>
  </si>
  <si>
    <t>0840</t>
  </si>
  <si>
    <t>852</t>
  </si>
  <si>
    <t>85201</t>
  </si>
  <si>
    <t>85202</t>
  </si>
  <si>
    <t>85204</t>
  </si>
  <si>
    <t>2110</t>
  </si>
  <si>
    <t>6410</t>
  </si>
  <si>
    <t>2130</t>
  </si>
  <si>
    <t>0770</t>
  </si>
  <si>
    <t>0420</t>
  </si>
  <si>
    <t>0010</t>
  </si>
  <si>
    <t>2380</t>
  </si>
  <si>
    <t>2920</t>
  </si>
  <si>
    <t>2120</t>
  </si>
  <si>
    <t>2460</t>
  </si>
  <si>
    <t>6260</t>
  </si>
  <si>
    <t>85218</t>
  </si>
  <si>
    <t>Część wyrównawcza subwencji ogólnej dla                powiatów</t>
  </si>
  <si>
    <t>V. Porozumienia i umowy, w tym:</t>
  </si>
  <si>
    <t>2440</t>
  </si>
  <si>
    <t>75832</t>
  </si>
  <si>
    <t>2360</t>
  </si>
  <si>
    <t>0020</t>
  </si>
  <si>
    <t>- podatek dochodowy od osób prawnych (1,40%)</t>
  </si>
  <si>
    <t xml:space="preserve">Część równoważąca subwencji ogólnej dla powiatu </t>
  </si>
  <si>
    <t>- dochody z najmu i dzierż. skł. maj. j.s.t.</t>
  </si>
  <si>
    <t>- dochody z najmu i dzerż. skł. maj. j.s.t.</t>
  </si>
  <si>
    <t>Pomoc społeczna</t>
  </si>
  <si>
    <t>Pozostałe zadania w zakresie polityki społecznej</t>
  </si>
  <si>
    <t>0870</t>
  </si>
  <si>
    <t>- wpływy ze sprzedaży składników majątkowych</t>
  </si>
  <si>
    <t>- 2,5% prowizji z tytułu obsługi funduszu</t>
  </si>
  <si>
    <t>- podatek dochodowy od osób fizycznych (10,25%)</t>
  </si>
  <si>
    <t>- opłaty komunikacyjne</t>
  </si>
  <si>
    <t>- wpływy ze sprzedaży wyrobów</t>
  </si>
  <si>
    <t>2320</t>
  </si>
  <si>
    <t>85154</t>
  </si>
  <si>
    <t>2310</t>
  </si>
  <si>
    <t>Przeciwdziałanie alkoholizmowi</t>
  </si>
  <si>
    <t>921</t>
  </si>
  <si>
    <t>92118</t>
  </si>
  <si>
    <t>Kultura i ochrona dziedzictwa narodowego</t>
  </si>
  <si>
    <t>0680</t>
  </si>
  <si>
    <t>Prace geodezyjno-urządzeniowe na potrzeby rol.</t>
  </si>
  <si>
    <t>Środki otrymane od pozostałych jednostek zalicz. do sektora fin. publ. na real. zadań bieżących</t>
  </si>
  <si>
    <t>0470</t>
  </si>
  <si>
    <t>- wpływy z opłat za zarząd, użytkowanie i użytkowanie wieczyste nieruchomości</t>
  </si>
  <si>
    <t>- wpłwy z różnych opłat</t>
  </si>
  <si>
    <t>803</t>
  </si>
  <si>
    <t>80309</t>
  </si>
  <si>
    <t>Szkolnictwo wyższe</t>
  </si>
  <si>
    <t>Pomoc materialna dla studentów</t>
  </si>
  <si>
    <t>Pomoc materialna dla uczniów</t>
  </si>
  <si>
    <t>Muzea - wpływy z tytułu gwarancji</t>
  </si>
  <si>
    <t>Starostwa powiatowe</t>
  </si>
  <si>
    <t>Poradnie psych.-pedag. oraz inne poradnie specjal.</t>
  </si>
  <si>
    <t>Zespoły do spraw orzek. o stopniu niepełnosprawności</t>
  </si>
  <si>
    <t>- wpłaty z odpłatnego nabycia prawa własności oraz użytkowania wieczczystego nieruchomości</t>
  </si>
  <si>
    <t>- 5% doch. z tyt. obsługi zadań z zakresu adm. rządowej                       - 25% doch. z tyt. gospodar. mieniem Skarbu Państwa</t>
  </si>
  <si>
    <t>Plan na 2006r.</t>
  </si>
  <si>
    <t>8530</t>
  </si>
  <si>
    <t>Dotacje z funduszy celowych na inwestycje lub zad. inwestycyjne</t>
  </si>
  <si>
    <t>Obrona cywilna - dotacja z funduszy celowych</t>
  </si>
  <si>
    <t>Prace geodezyjne i kartograficzne (nieinwestycyjne)</t>
  </si>
  <si>
    <t>Obrona cywilna</t>
  </si>
  <si>
    <t>Tabela nr 1</t>
  </si>
  <si>
    <t>(w złotych)</t>
  </si>
  <si>
    <t>Plan po zmianach</t>
  </si>
  <si>
    <t>Wskaźnik %</t>
  </si>
  <si>
    <t>Kol. 8:7</t>
  </si>
  <si>
    <t>Kol. 7:6</t>
  </si>
  <si>
    <t>0910</t>
  </si>
  <si>
    <t>0890</t>
  </si>
  <si>
    <t>2888</t>
  </si>
  <si>
    <t>2889</t>
  </si>
  <si>
    <t>85333</t>
  </si>
  <si>
    <t>- środki z Funduszu Pracy otrzymane przez Powiat</t>
  </si>
  <si>
    <t>- środki na dofinansowanie własnych zadań bieżących pozyskane z innych źródeł</t>
  </si>
  <si>
    <t>Powiatowe Urzędy Pracy</t>
  </si>
  <si>
    <t>85395</t>
  </si>
  <si>
    <t>Dotacja celowa od innej j.s.t. będącej instytucją wdrażającą na zad. bieżące realiz. na podst. poroz.</t>
  </si>
  <si>
    <t>926</t>
  </si>
  <si>
    <t>92601</t>
  </si>
  <si>
    <t>Kultura fizyczna i sport</t>
  </si>
  <si>
    <t>Obiekty sportowe</t>
  </si>
  <si>
    <t>Dotacje celowe otrzymane z gminy na zadania bieżące realiz. na podst. poroz. między j.s.t.</t>
  </si>
  <si>
    <t>PFRON</t>
  </si>
  <si>
    <t>Dotacje otrzymane z f. celowych na zadania bieżące</t>
  </si>
  <si>
    <t>Dotacje z f. celowych na inwestycje i zak. inwestycyjne</t>
  </si>
  <si>
    <t>- śr. na dofinan. wł. zadań bież. poz. z innych źródeł</t>
  </si>
  <si>
    <t>- wpływy do budżetu części zysku gospodarstwa pomocniczego</t>
  </si>
  <si>
    <t>- odsetki za nieterminowe rozliczenia, płacone przez urzędy obsługujące organy podatkowe</t>
  </si>
  <si>
    <t>- wpływy od rodziców z tytułu odpłatności za utrzymanie dzieci (wychowanków) w placówkach</t>
  </si>
  <si>
    <t>Leśnictwo</t>
  </si>
  <si>
    <t>0580</t>
  </si>
  <si>
    <t>- grzywny i inne kary pieniężne</t>
  </si>
  <si>
    <t>0570</t>
  </si>
  <si>
    <t>- grzywny, mandaty i inne kary pieniężne od osób fiz.</t>
  </si>
  <si>
    <t>6298</t>
  </si>
  <si>
    <t>75097</t>
  </si>
  <si>
    <t>751</t>
  </si>
  <si>
    <t>75109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</si>
  <si>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</si>
  <si>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</si>
  <si>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6610</t>
  </si>
  <si>
    <t>Dotacje celowe otrzymane z gminy na inwestycje i zadania inwestyc. realiz. na podst. poroz. między j.s.t.</t>
  </si>
  <si>
    <t>Środki na dofinansowanie własnych inwestycji powiatów pozyskane z innych źródeł</t>
  </si>
  <si>
    <t>Środki pochodzące z budżetu UE</t>
  </si>
  <si>
    <t>75618</t>
  </si>
  <si>
    <t>0490</t>
  </si>
  <si>
    <t>Wpływy z innych opłat stanowiących dochody j.s.t.</t>
  </si>
  <si>
    <t>75802</t>
  </si>
  <si>
    <t>2760</t>
  </si>
  <si>
    <t>Uzupełnienie subwencji ogólnej dla j.s.t.</t>
  </si>
  <si>
    <t>2707</t>
  </si>
  <si>
    <t>85141</t>
  </si>
  <si>
    <t>Ratownictwo medyczne</t>
  </si>
  <si>
    <t>6430</t>
  </si>
  <si>
    <t>Dotacje celowe z budżetu państwa na realizację bieżących zadań własnych</t>
  </si>
  <si>
    <t>II. Dotacje celowe otrzymane z budżetu państwa na realizację zadań własnych powiatu, w tym:</t>
  </si>
  <si>
    <t>Dotacje celowe z budżetu państwa na realizację inwestycji i zakupów inwestycyjnych własnych</t>
  </si>
  <si>
    <t>85295</t>
  </si>
  <si>
    <t>Wykonanie za okres od 01.01.-31.12.2006r.</t>
  </si>
  <si>
    <t>- dotacje celowe otrzymane z budżetu państwa na zadania bieżące</t>
  </si>
  <si>
    <t>- dotacje celowe otrzymane z budżetu państwa na inwestycje i zadania inwestycyjne</t>
  </si>
  <si>
    <t>Bezpieczeństwo publiczne i ochrona przeciwp.</t>
  </si>
  <si>
    <t xml:space="preserve">                                                                                                                        Plan i wykonanie dochodów budżetowych w 2006r.</t>
  </si>
  <si>
    <t>I. Dotacje celowe otrzymane z budżetu państwa na zadania z zakresu administracji rządowej oraz inne zadania zlecone ustawami realizowane przez powiat ogółem, w tym:</t>
  </si>
  <si>
    <t>Powiatowe urzędy pracy</t>
  </si>
  <si>
    <t xml:space="preserve">Dochody od osób prawnych, od osób fizycznych i od innych jednostek nieposiadających osobowości prawnej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</si>
</sst>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#,##0.00\ _z_ł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0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color indexed="10"/>
      <name val="Arial CE"/>
      <family val="2"/>
    </font>
    <font>
      <b/>
      <sz val="12"/>
      <color indexed="8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right"/>
    </xf>
    <xf numFmtId="49" fontId="5" fillId="2" borderId="4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/>
    </xf>
    <xf numFmtId="166" fontId="5" fillId="2" borderId="4" xfId="0" applyNumberFormat="1" applyFont="1" applyFill="1" applyBorder="1" applyAlignment="1">
      <alignment/>
    </xf>
    <xf numFmtId="166" fontId="5" fillId="2" borderId="8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166" fontId="4" fillId="0" borderId="1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6" fontId="4" fillId="0" borderId="1" xfId="0" applyNumberFormat="1" applyFont="1" applyFill="1" applyBorder="1" applyAlignment="1">
      <alignment/>
    </xf>
    <xf numFmtId="164" fontId="5" fillId="0" borderId="4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166" fontId="4" fillId="0" borderId="3" xfId="0" applyNumberFormat="1" applyFont="1" applyFill="1" applyBorder="1" applyAlignment="1">
      <alignment/>
    </xf>
    <xf numFmtId="166" fontId="5" fillId="0" borderId="2" xfId="0" applyNumberFormat="1" applyFont="1" applyFill="1" applyBorder="1" applyAlignment="1">
      <alignment/>
    </xf>
    <xf numFmtId="166" fontId="5" fillId="2" borderId="4" xfId="0" applyNumberFormat="1" applyFont="1" applyFill="1" applyBorder="1" applyAlignment="1">
      <alignment/>
    </xf>
    <xf numFmtId="166" fontId="5" fillId="2" borderId="8" xfId="0" applyNumberFormat="1" applyFont="1" applyFill="1" applyBorder="1" applyAlignment="1">
      <alignment/>
    </xf>
    <xf numFmtId="166" fontId="4" fillId="0" borderId="2" xfId="0" applyNumberFormat="1" applyFont="1" applyFill="1" applyBorder="1" applyAlignment="1">
      <alignment/>
    </xf>
    <xf numFmtId="166" fontId="5" fillId="0" borderId="4" xfId="0" applyNumberFormat="1" applyFont="1" applyFill="1" applyBorder="1" applyAlignment="1">
      <alignment/>
    </xf>
    <xf numFmtId="166" fontId="5" fillId="0" borderId="8" xfId="0" applyNumberFormat="1" applyFont="1" applyFill="1" applyBorder="1" applyAlignment="1">
      <alignment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49" fontId="5" fillId="0" borderId="2" xfId="0" applyNumberFormat="1" applyFont="1" applyBorder="1" applyAlignment="1">
      <alignment/>
    </xf>
    <xf numFmtId="0" fontId="5" fillId="2" borderId="9" xfId="0" applyFont="1" applyFill="1" applyBorder="1" applyAlignment="1">
      <alignment/>
    </xf>
    <xf numFmtId="49" fontId="5" fillId="2" borderId="4" xfId="0" applyNumberFormat="1" applyFont="1" applyFill="1" applyBorder="1" applyAlignment="1">
      <alignment wrapText="1"/>
    </xf>
    <xf numFmtId="49" fontId="4" fillId="0" borderId="3" xfId="0" applyNumberFormat="1" applyFont="1" applyBorder="1" applyAlignment="1">
      <alignment/>
    </xf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49" fontId="5" fillId="2" borderId="4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2" borderId="9" xfId="0" applyFont="1" applyFill="1" applyBorder="1" applyAlignment="1">
      <alignment/>
    </xf>
    <xf numFmtId="49" fontId="4" fillId="0" borderId="3" xfId="0" applyNumberFormat="1" applyFont="1" applyBorder="1" applyAlignment="1">
      <alignment wrapText="1"/>
    </xf>
    <xf numFmtId="49" fontId="5" fillId="0" borderId="2" xfId="0" applyNumberFormat="1" applyFont="1" applyBorder="1" applyAlignment="1">
      <alignment/>
    </xf>
    <xf numFmtId="0" fontId="5" fillId="2" borderId="9" xfId="0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5" fillId="0" borderId="9" xfId="0" applyFont="1" applyBorder="1" applyAlignment="1">
      <alignment/>
    </xf>
    <xf numFmtId="49" fontId="5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tabSelected="1" view="pageBreakPreview" zoomScaleNormal="75" zoomScaleSheetLayoutView="100" workbookViewId="0" topLeftCell="A58">
      <selection activeCell="B61" sqref="B61"/>
    </sheetView>
  </sheetViews>
  <sheetFormatPr defaultColWidth="9.00390625" defaultRowHeight="12.75"/>
  <cols>
    <col min="1" max="1" width="4.125" style="1" customWidth="1"/>
    <col min="2" max="2" width="51.75390625" style="1" customWidth="1"/>
    <col min="3" max="3" width="6.125" style="1" customWidth="1"/>
    <col min="4" max="4" width="10.75390625" style="1" customWidth="1"/>
    <col min="5" max="5" width="6.75390625" style="1" customWidth="1"/>
    <col min="6" max="6" width="14.125" style="1" customWidth="1"/>
    <col min="7" max="7" width="15.375" style="1" customWidth="1"/>
    <col min="8" max="8" width="16.25390625" style="1" customWidth="1"/>
    <col min="9" max="9" width="9.875" style="1" customWidth="1"/>
    <col min="10" max="10" width="11.00390625" style="1" customWidth="1"/>
    <col min="11" max="16384" width="9.125" style="1" customWidth="1"/>
  </cols>
  <sheetData>
    <row r="1" spans="1:8" ht="16.5" customHeight="1">
      <c r="A1" s="4"/>
      <c r="B1" s="4"/>
      <c r="C1" s="4"/>
      <c r="D1" s="4"/>
      <c r="E1" s="4"/>
      <c r="F1" s="4"/>
      <c r="H1" s="4" t="s">
        <v>176</v>
      </c>
    </row>
    <row r="2" spans="1:6" ht="17.25" customHeight="1">
      <c r="A2" s="4"/>
      <c r="B2" s="14" t="s">
        <v>237</v>
      </c>
      <c r="C2" s="12"/>
      <c r="D2" s="4"/>
      <c r="E2" s="4"/>
      <c r="F2" s="4"/>
    </row>
    <row r="3" spans="1:9" ht="14.25" customHeight="1" thickBot="1">
      <c r="A3" s="4"/>
      <c r="B3" s="14"/>
      <c r="C3" s="12"/>
      <c r="D3" s="4"/>
      <c r="E3" s="4"/>
      <c r="F3" s="4"/>
      <c r="I3" s="4" t="s">
        <v>177</v>
      </c>
    </row>
    <row r="4" spans="1:10" ht="21.75" customHeight="1">
      <c r="A4" s="111" t="s">
        <v>0</v>
      </c>
      <c r="B4" s="103" t="s">
        <v>1</v>
      </c>
      <c r="C4" s="103" t="s">
        <v>2</v>
      </c>
      <c r="D4" s="103" t="s">
        <v>3</v>
      </c>
      <c r="E4" s="103" t="s">
        <v>4</v>
      </c>
      <c r="F4" s="101" t="s">
        <v>170</v>
      </c>
      <c r="G4" s="107" t="s">
        <v>178</v>
      </c>
      <c r="H4" s="107" t="s">
        <v>233</v>
      </c>
      <c r="I4" s="109" t="s">
        <v>179</v>
      </c>
      <c r="J4" s="110"/>
    </row>
    <row r="5" spans="1:10" ht="24.75" customHeight="1" thickBot="1">
      <c r="A5" s="112"/>
      <c r="B5" s="104"/>
      <c r="C5" s="104"/>
      <c r="D5" s="104"/>
      <c r="E5" s="104"/>
      <c r="F5" s="102"/>
      <c r="G5" s="108"/>
      <c r="H5" s="108"/>
      <c r="I5" s="19" t="s">
        <v>180</v>
      </c>
      <c r="J5" s="20" t="s">
        <v>181</v>
      </c>
    </row>
    <row r="6" spans="1:10" ht="15.75" customHeight="1" thickBo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3">
        <v>7</v>
      </c>
      <c r="H6" s="33">
        <v>8</v>
      </c>
      <c r="I6" s="33">
        <v>9</v>
      </c>
      <c r="J6" s="33">
        <v>10</v>
      </c>
    </row>
    <row r="7" spans="1:10" ht="60" customHeight="1" thickBot="1">
      <c r="A7" s="79"/>
      <c r="B7" s="80" t="s">
        <v>238</v>
      </c>
      <c r="C7" s="37"/>
      <c r="D7" s="37"/>
      <c r="E7" s="37"/>
      <c r="F7" s="38">
        <f>SUM(F8+F10+F12+F18+F21+F24+F27+F32)</f>
        <v>7855453</v>
      </c>
      <c r="G7" s="38">
        <f>SUM(G8+G10+G12+G18+G21+G24+G27+G32)</f>
        <v>7984570</v>
      </c>
      <c r="H7" s="39">
        <f>SUM(H8+H10+H12+H18+H21+H24+H27+H32)</f>
        <v>7590396.97</v>
      </c>
      <c r="I7" s="39">
        <f>SUM(H7/G7*100)</f>
        <v>95.06331549476052</v>
      </c>
      <c r="J7" s="40">
        <f>SUM(G7/F7*100)</f>
        <v>101.6436607793338</v>
      </c>
    </row>
    <row r="8" spans="1:10" ht="15">
      <c r="A8" s="99" t="s">
        <v>5</v>
      </c>
      <c r="B8" s="78" t="s">
        <v>6</v>
      </c>
      <c r="C8" s="27" t="s">
        <v>36</v>
      </c>
      <c r="D8" s="27"/>
      <c r="E8" s="27"/>
      <c r="F8" s="34">
        <f>SUM(F9)</f>
        <v>10000</v>
      </c>
      <c r="G8" s="34">
        <f>SUM(G9)</f>
        <v>18000</v>
      </c>
      <c r="H8" s="23">
        <f>SUM(H9)</f>
        <v>17965.7</v>
      </c>
      <c r="I8" s="58">
        <f aca="true" t="shared" si="0" ref="I8:I73">SUM(H8/G8*100)</f>
        <v>99.80944444444445</v>
      </c>
      <c r="J8" s="58">
        <f aca="true" t="shared" si="1" ref="J8:J72">SUM(G8/F8*100)</f>
        <v>180</v>
      </c>
    </row>
    <row r="9" spans="1:10" ht="16.5" customHeight="1">
      <c r="A9" s="97"/>
      <c r="B9" s="69" t="s">
        <v>154</v>
      </c>
      <c r="C9" s="5"/>
      <c r="D9" s="5" t="s">
        <v>85</v>
      </c>
      <c r="E9" s="5" t="s">
        <v>116</v>
      </c>
      <c r="F9" s="21">
        <v>10000</v>
      </c>
      <c r="G9" s="31">
        <v>18000</v>
      </c>
      <c r="H9" s="44">
        <v>17965.7</v>
      </c>
      <c r="I9" s="59">
        <f t="shared" si="0"/>
        <v>99.80944444444445</v>
      </c>
      <c r="J9" s="59">
        <f t="shared" si="1"/>
        <v>180</v>
      </c>
    </row>
    <row r="10" spans="1:10" ht="15">
      <c r="A10" s="97" t="s">
        <v>7</v>
      </c>
      <c r="B10" s="70" t="s">
        <v>8</v>
      </c>
      <c r="C10" s="8" t="s">
        <v>86</v>
      </c>
      <c r="D10" s="8"/>
      <c r="E10" s="8"/>
      <c r="F10" s="30">
        <f>SUM(F11)</f>
        <v>45000</v>
      </c>
      <c r="G10" s="26">
        <f>SUM(G11)</f>
        <v>51482</v>
      </c>
      <c r="H10" s="24">
        <f>SUM(H11)</f>
        <v>51482</v>
      </c>
      <c r="I10" s="60">
        <f t="shared" si="0"/>
        <v>100</v>
      </c>
      <c r="J10" s="60">
        <f t="shared" si="1"/>
        <v>114.40444444444444</v>
      </c>
    </row>
    <row r="11" spans="1:10" ht="15.75" customHeight="1">
      <c r="A11" s="97"/>
      <c r="B11" s="69" t="s">
        <v>9</v>
      </c>
      <c r="C11" s="5"/>
      <c r="D11" s="5" t="s">
        <v>87</v>
      </c>
      <c r="E11" s="5" t="s">
        <v>116</v>
      </c>
      <c r="F11" s="21">
        <v>45000</v>
      </c>
      <c r="G11" s="31">
        <v>51482</v>
      </c>
      <c r="H11" s="44">
        <v>51482</v>
      </c>
      <c r="I11" s="59">
        <f t="shared" si="0"/>
        <v>100</v>
      </c>
      <c r="J11" s="59">
        <f t="shared" si="1"/>
        <v>114.40444444444444</v>
      </c>
    </row>
    <row r="12" spans="1:10" ht="15">
      <c r="A12" s="97" t="s">
        <v>10</v>
      </c>
      <c r="B12" s="70" t="s">
        <v>11</v>
      </c>
      <c r="C12" s="8" t="s">
        <v>88</v>
      </c>
      <c r="D12" s="8"/>
      <c r="E12" s="8"/>
      <c r="F12" s="30">
        <f>SUM(F13+F14+F15)</f>
        <v>321000</v>
      </c>
      <c r="G12" s="26">
        <f>SUM(G13+G14+G15)</f>
        <v>340930</v>
      </c>
      <c r="H12" s="24">
        <f>SUM(H13:H15)</f>
        <v>340924.77</v>
      </c>
      <c r="I12" s="60">
        <f t="shared" si="0"/>
        <v>99.99846596075442</v>
      </c>
      <c r="J12" s="60">
        <f t="shared" si="1"/>
        <v>106.20872274143302</v>
      </c>
    </row>
    <row r="13" spans="1:10" ht="15" customHeight="1">
      <c r="A13" s="97"/>
      <c r="B13" s="69" t="s">
        <v>174</v>
      </c>
      <c r="C13" s="5"/>
      <c r="D13" s="5" t="s">
        <v>89</v>
      </c>
      <c r="E13" s="5" t="s">
        <v>116</v>
      </c>
      <c r="F13" s="21">
        <v>70000</v>
      </c>
      <c r="G13" s="31">
        <v>70000</v>
      </c>
      <c r="H13" s="44">
        <v>70000</v>
      </c>
      <c r="I13" s="59">
        <f t="shared" si="0"/>
        <v>100</v>
      </c>
      <c r="J13" s="59">
        <f t="shared" si="1"/>
        <v>100</v>
      </c>
    </row>
    <row r="14" spans="1:10" ht="14.25" customHeight="1">
      <c r="A14" s="97"/>
      <c r="B14" s="69" t="s">
        <v>12</v>
      </c>
      <c r="C14" s="5"/>
      <c r="D14" s="5" t="s">
        <v>90</v>
      </c>
      <c r="E14" s="5" t="s">
        <v>116</v>
      </c>
      <c r="F14" s="21">
        <v>10000</v>
      </c>
      <c r="G14" s="31">
        <v>10000</v>
      </c>
      <c r="H14" s="44">
        <v>10000</v>
      </c>
      <c r="I14" s="59">
        <f t="shared" si="0"/>
        <v>100</v>
      </c>
      <c r="J14" s="59">
        <f t="shared" si="1"/>
        <v>100</v>
      </c>
    </row>
    <row r="15" spans="1:10" ht="14.25">
      <c r="A15" s="97"/>
      <c r="B15" s="71" t="s">
        <v>13</v>
      </c>
      <c r="C15" s="9"/>
      <c r="D15" s="5" t="s">
        <v>91</v>
      </c>
      <c r="E15" s="9"/>
      <c r="F15" s="21">
        <f>SUM(F16:F17)</f>
        <v>241000</v>
      </c>
      <c r="G15" s="31">
        <f>SUM(G16:G17)</f>
        <v>260930</v>
      </c>
      <c r="H15" s="44">
        <f>SUM(H16:H17)</f>
        <v>260924.77</v>
      </c>
      <c r="I15" s="59">
        <f t="shared" si="0"/>
        <v>99.99799563101215</v>
      </c>
      <c r="J15" s="59">
        <f t="shared" si="1"/>
        <v>108.26970954356847</v>
      </c>
    </row>
    <row r="16" spans="1:10" ht="28.5">
      <c r="A16" s="97"/>
      <c r="B16" s="69" t="s">
        <v>234</v>
      </c>
      <c r="C16" s="5"/>
      <c r="D16" s="9"/>
      <c r="E16" s="5" t="s">
        <v>116</v>
      </c>
      <c r="F16" s="21">
        <v>196000</v>
      </c>
      <c r="G16" s="31">
        <v>215930</v>
      </c>
      <c r="H16" s="44">
        <v>215924.78</v>
      </c>
      <c r="I16" s="59">
        <f t="shared" si="0"/>
        <v>99.99758254990043</v>
      </c>
      <c r="J16" s="59">
        <f t="shared" si="1"/>
        <v>110.16836734693878</v>
      </c>
    </row>
    <row r="17" spans="1:10" ht="28.5">
      <c r="A17" s="97"/>
      <c r="B17" s="69" t="s">
        <v>235</v>
      </c>
      <c r="C17" s="5"/>
      <c r="D17" s="9"/>
      <c r="E17" s="5" t="s">
        <v>117</v>
      </c>
      <c r="F17" s="21">
        <v>45000</v>
      </c>
      <c r="G17" s="31">
        <v>45000</v>
      </c>
      <c r="H17" s="44">
        <v>44999.99</v>
      </c>
      <c r="I17" s="59">
        <f t="shared" si="0"/>
        <v>99.99997777777777</v>
      </c>
      <c r="J17" s="59">
        <f t="shared" si="1"/>
        <v>100</v>
      </c>
    </row>
    <row r="18" spans="1:10" ht="15">
      <c r="A18" s="97" t="s">
        <v>102</v>
      </c>
      <c r="B18" s="70" t="s">
        <v>33</v>
      </c>
      <c r="C18" s="8" t="s">
        <v>72</v>
      </c>
      <c r="D18" s="8"/>
      <c r="E18" s="8"/>
      <c r="F18" s="30">
        <f>SUM(F19:F20)</f>
        <v>226453</v>
      </c>
      <c r="G18" s="26">
        <f>SUM(G19:G20)</f>
        <v>222321</v>
      </c>
      <c r="H18" s="24">
        <f>SUM(H19:H20)</f>
        <v>222320.15</v>
      </c>
      <c r="I18" s="60">
        <f t="shared" si="0"/>
        <v>99.9996176699457</v>
      </c>
      <c r="J18" s="60">
        <f t="shared" si="1"/>
        <v>98.17533881202722</v>
      </c>
    </row>
    <row r="19" spans="1:10" ht="14.25">
      <c r="A19" s="97"/>
      <c r="B19" s="71" t="s">
        <v>103</v>
      </c>
      <c r="C19" s="5"/>
      <c r="D19" s="5" t="s">
        <v>105</v>
      </c>
      <c r="E19" s="5" t="s">
        <v>116</v>
      </c>
      <c r="F19" s="21">
        <v>212453</v>
      </c>
      <c r="G19" s="31">
        <v>206024</v>
      </c>
      <c r="H19" s="44">
        <v>206023.27</v>
      </c>
      <c r="I19" s="59">
        <f t="shared" si="0"/>
        <v>99.99964567234885</v>
      </c>
      <c r="J19" s="59">
        <f t="shared" si="1"/>
        <v>96.97391893736497</v>
      </c>
    </row>
    <row r="20" spans="1:10" ht="14.25">
      <c r="A20" s="97"/>
      <c r="B20" s="71" t="s">
        <v>104</v>
      </c>
      <c r="C20" s="5"/>
      <c r="D20" s="5" t="s">
        <v>73</v>
      </c>
      <c r="E20" s="5" t="s">
        <v>116</v>
      </c>
      <c r="F20" s="21">
        <v>14000</v>
      </c>
      <c r="G20" s="31">
        <v>16297</v>
      </c>
      <c r="H20" s="44">
        <v>16296.88</v>
      </c>
      <c r="I20" s="59">
        <f t="shared" si="0"/>
        <v>99.99926366815977</v>
      </c>
      <c r="J20" s="59">
        <f t="shared" si="1"/>
        <v>116.40714285714286</v>
      </c>
    </row>
    <row r="21" spans="1:10" ht="30">
      <c r="A21" s="97" t="s">
        <v>15</v>
      </c>
      <c r="B21" s="72" t="s">
        <v>213</v>
      </c>
      <c r="C21" s="17" t="s">
        <v>211</v>
      </c>
      <c r="D21" s="5"/>
      <c r="E21" s="5"/>
      <c r="F21" s="21">
        <f>SUM(F22)</f>
        <v>0</v>
      </c>
      <c r="G21" s="31">
        <f>SUM(G22)</f>
        <v>27207</v>
      </c>
      <c r="H21" s="44">
        <f>SUM(H22)</f>
        <v>20033.08</v>
      </c>
      <c r="I21" s="59">
        <f t="shared" si="0"/>
        <v>73.63207997941707</v>
      </c>
      <c r="J21" s="59">
        <v>0</v>
      </c>
    </row>
    <row r="22" spans="1:10" ht="42.75" customHeight="1">
      <c r="A22" s="97"/>
      <c r="B22" s="69" t="s">
        <v>214</v>
      </c>
      <c r="C22" s="5"/>
      <c r="D22" s="5" t="s">
        <v>212</v>
      </c>
      <c r="E22" s="5" t="s">
        <v>116</v>
      </c>
      <c r="F22" s="21">
        <v>0</v>
      </c>
      <c r="G22" s="31">
        <v>27207</v>
      </c>
      <c r="H22" s="44">
        <v>20033.08</v>
      </c>
      <c r="I22" s="59">
        <f t="shared" si="0"/>
        <v>73.63207997941707</v>
      </c>
      <c r="J22" s="59">
        <v>0</v>
      </c>
    </row>
    <row r="23" spans="1:10" ht="15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68">
        <v>7</v>
      </c>
      <c r="H23" s="68">
        <v>8</v>
      </c>
      <c r="I23" s="68">
        <v>9</v>
      </c>
      <c r="J23" s="68">
        <v>10</v>
      </c>
    </row>
    <row r="24" spans="1:10" ht="15">
      <c r="A24" s="97" t="s">
        <v>17</v>
      </c>
      <c r="B24" s="73" t="s">
        <v>236</v>
      </c>
      <c r="C24" s="8" t="s">
        <v>75</v>
      </c>
      <c r="D24" s="8"/>
      <c r="E24" s="8"/>
      <c r="F24" s="30">
        <f>SUM(F25:F26)</f>
        <v>4799000</v>
      </c>
      <c r="G24" s="26">
        <f>SUM(G25:G26)</f>
        <v>4812000</v>
      </c>
      <c r="H24" s="24">
        <f>SUM(H25:H26)</f>
        <v>4811998.63</v>
      </c>
      <c r="I24" s="60">
        <f t="shared" si="0"/>
        <v>99.99997152950955</v>
      </c>
      <c r="J24" s="60">
        <f t="shared" si="1"/>
        <v>100.27088976870182</v>
      </c>
    </row>
    <row r="25" spans="1:10" ht="14.25" customHeight="1">
      <c r="A25" s="97"/>
      <c r="B25" s="69" t="s">
        <v>16</v>
      </c>
      <c r="C25" s="5"/>
      <c r="D25" s="5" t="s">
        <v>92</v>
      </c>
      <c r="E25" s="5" t="s">
        <v>116</v>
      </c>
      <c r="F25" s="21">
        <v>4798000</v>
      </c>
      <c r="G25" s="31">
        <v>4811000</v>
      </c>
      <c r="H25" s="44">
        <v>4811000</v>
      </c>
      <c r="I25" s="59">
        <f t="shared" si="0"/>
        <v>100</v>
      </c>
      <c r="J25" s="59">
        <f t="shared" si="1"/>
        <v>100.27094622759482</v>
      </c>
    </row>
    <row r="26" spans="1:10" ht="14.25" customHeight="1">
      <c r="A26" s="97"/>
      <c r="B26" s="69" t="s">
        <v>175</v>
      </c>
      <c r="C26" s="5"/>
      <c r="D26" s="5" t="s">
        <v>76</v>
      </c>
      <c r="E26" s="5" t="s">
        <v>116</v>
      </c>
      <c r="F26" s="21">
        <v>1000</v>
      </c>
      <c r="G26" s="31">
        <v>1000</v>
      </c>
      <c r="H26" s="44">
        <v>998.63</v>
      </c>
      <c r="I26" s="59">
        <f t="shared" si="0"/>
        <v>99.863</v>
      </c>
      <c r="J26" s="59">
        <f t="shared" si="1"/>
        <v>100</v>
      </c>
    </row>
    <row r="27" spans="1:10" ht="15">
      <c r="A27" s="97" t="s">
        <v>20</v>
      </c>
      <c r="B27" s="73" t="s">
        <v>18</v>
      </c>
      <c r="C27" s="8" t="s">
        <v>61</v>
      </c>
      <c r="D27" s="8"/>
      <c r="E27" s="8"/>
      <c r="F27" s="30">
        <f>SUM(F28+F29)</f>
        <v>2346000</v>
      </c>
      <c r="G27" s="26">
        <f>SUM(G28+G29)</f>
        <v>2395630</v>
      </c>
      <c r="H27" s="24">
        <f>SUM(H28+H29)</f>
        <v>2009139</v>
      </c>
      <c r="I27" s="60">
        <f t="shared" si="0"/>
        <v>83.8668325242212</v>
      </c>
      <c r="J27" s="60">
        <f t="shared" si="1"/>
        <v>102.115515771526</v>
      </c>
    </row>
    <row r="28" spans="1:10" ht="15">
      <c r="A28" s="97"/>
      <c r="B28" s="74" t="s">
        <v>227</v>
      </c>
      <c r="C28" s="8"/>
      <c r="D28" s="16" t="s">
        <v>226</v>
      </c>
      <c r="E28" s="16" t="s">
        <v>116</v>
      </c>
      <c r="F28" s="31">
        <v>0</v>
      </c>
      <c r="G28" s="31">
        <v>50000</v>
      </c>
      <c r="H28" s="44">
        <v>50000</v>
      </c>
      <c r="I28" s="59">
        <f t="shared" si="0"/>
        <v>100</v>
      </c>
      <c r="J28" s="59">
        <v>0</v>
      </c>
    </row>
    <row r="29" spans="1:10" ht="43.5" customHeight="1">
      <c r="A29" s="97"/>
      <c r="B29" s="69" t="s">
        <v>19</v>
      </c>
      <c r="C29" s="5"/>
      <c r="D29" s="5" t="s">
        <v>93</v>
      </c>
      <c r="E29" s="5" t="s">
        <v>116</v>
      </c>
      <c r="F29" s="21">
        <f>SUM(F30:F31)</f>
        <v>2346000</v>
      </c>
      <c r="G29" s="31">
        <f>SUM(G30:G31)</f>
        <v>2345630</v>
      </c>
      <c r="H29" s="44">
        <f>SUM(H30:H31)</f>
        <v>1959139</v>
      </c>
      <c r="I29" s="59">
        <f t="shared" si="0"/>
        <v>83.5229341370975</v>
      </c>
      <c r="J29" s="59">
        <f t="shared" si="1"/>
        <v>99.9842284739983</v>
      </c>
    </row>
    <row r="30" spans="1:10" ht="14.25">
      <c r="A30" s="97"/>
      <c r="B30" s="69" t="s">
        <v>37</v>
      </c>
      <c r="C30" s="5"/>
      <c r="D30" s="5"/>
      <c r="E30" s="5"/>
      <c r="F30" s="21">
        <v>61000</v>
      </c>
      <c r="G30" s="31">
        <v>61000</v>
      </c>
      <c r="H30" s="44">
        <v>45092</v>
      </c>
      <c r="I30" s="59">
        <f t="shared" si="0"/>
        <v>73.92131147540984</v>
      </c>
      <c r="J30" s="59">
        <f t="shared" si="1"/>
        <v>100</v>
      </c>
    </row>
    <row r="31" spans="1:10" ht="14.25">
      <c r="A31" s="97"/>
      <c r="B31" s="71" t="s">
        <v>38</v>
      </c>
      <c r="C31" s="5"/>
      <c r="D31" s="5"/>
      <c r="E31" s="5"/>
      <c r="F31" s="21">
        <v>2285000</v>
      </c>
      <c r="G31" s="31">
        <v>2284630</v>
      </c>
      <c r="H31" s="44">
        <v>1914047</v>
      </c>
      <c r="I31" s="59">
        <f t="shared" si="0"/>
        <v>83.77929905498921</v>
      </c>
      <c r="J31" s="59">
        <f t="shared" si="1"/>
        <v>99.98380743982494</v>
      </c>
    </row>
    <row r="32" spans="1:10" ht="15">
      <c r="A32" s="97" t="s">
        <v>22</v>
      </c>
      <c r="B32" s="73" t="s">
        <v>139</v>
      </c>
      <c r="C32" s="8" t="s">
        <v>66</v>
      </c>
      <c r="D32" s="5"/>
      <c r="E32" s="5"/>
      <c r="F32" s="30">
        <f>SUM(F33)</f>
        <v>108000</v>
      </c>
      <c r="G32" s="26">
        <f>SUM(G33)</f>
        <v>117000</v>
      </c>
      <c r="H32" s="24">
        <f>SUM(H33)</f>
        <v>116533.64</v>
      </c>
      <c r="I32" s="60">
        <f t="shared" si="0"/>
        <v>99.6014017094017</v>
      </c>
      <c r="J32" s="60">
        <f t="shared" si="1"/>
        <v>108.33333333333333</v>
      </c>
    </row>
    <row r="33" spans="1:10" ht="15" thickBot="1">
      <c r="A33" s="100"/>
      <c r="B33" s="81" t="s">
        <v>167</v>
      </c>
      <c r="C33" s="7"/>
      <c r="D33" s="7" t="s">
        <v>94</v>
      </c>
      <c r="E33" s="7" t="s">
        <v>116</v>
      </c>
      <c r="F33" s="22">
        <v>108000</v>
      </c>
      <c r="G33" s="45">
        <v>117000</v>
      </c>
      <c r="H33" s="46">
        <v>116533.64</v>
      </c>
      <c r="I33" s="61">
        <f t="shared" si="0"/>
        <v>99.6014017094017</v>
      </c>
      <c r="J33" s="61">
        <f t="shared" si="1"/>
        <v>108.33333333333333</v>
      </c>
    </row>
    <row r="34" spans="1:10" ht="30" customHeight="1" thickBot="1">
      <c r="A34" s="86"/>
      <c r="B34" s="87" t="s">
        <v>230</v>
      </c>
      <c r="C34" s="41"/>
      <c r="D34" s="41"/>
      <c r="E34" s="41"/>
      <c r="F34" s="42">
        <f>SUM(F35+F37+F43)</f>
        <v>2073000</v>
      </c>
      <c r="G34" s="38">
        <f>SUM(G35+G37+G43)</f>
        <v>2642116</v>
      </c>
      <c r="H34" s="39">
        <f>SUM(H35+H37+H43)</f>
        <v>2642054.07</v>
      </c>
      <c r="I34" s="63">
        <f t="shared" si="0"/>
        <v>99.9976560453818</v>
      </c>
      <c r="J34" s="64">
        <f t="shared" si="1"/>
        <v>127.45373854317414</v>
      </c>
    </row>
    <row r="35" spans="1:10" ht="15">
      <c r="A35" s="105" t="s">
        <v>5</v>
      </c>
      <c r="B35" s="82" t="s">
        <v>23</v>
      </c>
      <c r="C35" s="83" t="s">
        <v>51</v>
      </c>
      <c r="D35" s="83"/>
      <c r="E35" s="83"/>
      <c r="F35" s="84">
        <f>SUM(F36)</f>
        <v>0</v>
      </c>
      <c r="G35" s="85">
        <f>SUM(G36)</f>
        <v>700</v>
      </c>
      <c r="H35" s="58">
        <f>SUM(H36)</f>
        <v>638.07</v>
      </c>
      <c r="I35" s="62">
        <f t="shared" si="0"/>
        <v>91.15285714285714</v>
      </c>
      <c r="J35" s="62">
        <v>0</v>
      </c>
    </row>
    <row r="36" spans="1:10" ht="15">
      <c r="A36" s="106"/>
      <c r="B36" s="71" t="s">
        <v>24</v>
      </c>
      <c r="C36" s="48"/>
      <c r="D36" s="49" t="s">
        <v>95</v>
      </c>
      <c r="E36" s="49" t="s">
        <v>118</v>
      </c>
      <c r="F36" s="50">
        <v>0</v>
      </c>
      <c r="G36" s="50">
        <v>700</v>
      </c>
      <c r="H36" s="55">
        <v>638.07</v>
      </c>
      <c r="I36" s="59">
        <f t="shared" si="0"/>
        <v>91.15285714285714</v>
      </c>
      <c r="J36" s="59">
        <v>0</v>
      </c>
    </row>
    <row r="37" spans="1:10" ht="15">
      <c r="A37" s="97" t="s">
        <v>7</v>
      </c>
      <c r="B37" s="70" t="s">
        <v>138</v>
      </c>
      <c r="C37" s="8" t="s">
        <v>112</v>
      </c>
      <c r="D37" s="8"/>
      <c r="E37" s="8"/>
      <c r="F37" s="30">
        <f>SUM(F38+F41+F42)</f>
        <v>2073000</v>
      </c>
      <c r="G37" s="26">
        <f>SUM(G38+G41+G42)</f>
        <v>2247016</v>
      </c>
      <c r="H37" s="24">
        <f>SUM(H38+H41+H42)</f>
        <v>2247016</v>
      </c>
      <c r="I37" s="60">
        <f t="shared" si="0"/>
        <v>100</v>
      </c>
      <c r="J37" s="60">
        <f t="shared" si="1"/>
        <v>108.39440424505547</v>
      </c>
    </row>
    <row r="38" spans="1:10" ht="15">
      <c r="A38" s="97"/>
      <c r="B38" s="75" t="s">
        <v>27</v>
      </c>
      <c r="C38" s="8"/>
      <c r="D38" s="16" t="s">
        <v>113</v>
      </c>
      <c r="E38" s="8"/>
      <c r="F38" s="31">
        <f>SUM(F39:F40)</f>
        <v>0</v>
      </c>
      <c r="G38" s="31">
        <f>SUM(G39:G40)</f>
        <v>158348</v>
      </c>
      <c r="H38" s="44">
        <f>SUM(H39:H40)</f>
        <v>158348</v>
      </c>
      <c r="I38" s="59">
        <f t="shared" si="0"/>
        <v>100</v>
      </c>
      <c r="J38" s="59">
        <v>0</v>
      </c>
    </row>
    <row r="39" spans="1:10" ht="29.25">
      <c r="A39" s="97"/>
      <c r="B39" s="74" t="s">
        <v>229</v>
      </c>
      <c r="C39" s="8"/>
      <c r="D39" s="8"/>
      <c r="E39" s="16" t="s">
        <v>118</v>
      </c>
      <c r="F39" s="31">
        <v>0</v>
      </c>
      <c r="G39" s="31">
        <v>105848</v>
      </c>
      <c r="H39" s="44">
        <v>105848</v>
      </c>
      <c r="I39" s="59">
        <f t="shared" si="0"/>
        <v>100</v>
      </c>
      <c r="J39" s="59">
        <v>0</v>
      </c>
    </row>
    <row r="40" spans="1:10" ht="29.25">
      <c r="A40" s="97"/>
      <c r="B40" s="74" t="s">
        <v>231</v>
      </c>
      <c r="C40" s="8"/>
      <c r="D40" s="13"/>
      <c r="E40" s="16" t="s">
        <v>228</v>
      </c>
      <c r="F40" s="31">
        <v>0</v>
      </c>
      <c r="G40" s="31">
        <v>52500</v>
      </c>
      <c r="H40" s="44">
        <v>52500</v>
      </c>
      <c r="I40" s="59">
        <f t="shared" si="0"/>
        <v>100</v>
      </c>
      <c r="J40" s="59">
        <v>0</v>
      </c>
    </row>
    <row r="41" spans="1:10" ht="14.25" customHeight="1">
      <c r="A41" s="97"/>
      <c r="B41" s="71" t="s">
        <v>28</v>
      </c>
      <c r="C41" s="5"/>
      <c r="D41" s="5" t="s">
        <v>114</v>
      </c>
      <c r="E41" s="5" t="s">
        <v>118</v>
      </c>
      <c r="F41" s="21">
        <v>2073000</v>
      </c>
      <c r="G41" s="31">
        <v>2085668</v>
      </c>
      <c r="H41" s="44">
        <v>2085668</v>
      </c>
      <c r="I41" s="59">
        <f t="shared" si="0"/>
        <v>100</v>
      </c>
      <c r="J41" s="59">
        <f t="shared" si="1"/>
        <v>100.61109503135552</v>
      </c>
    </row>
    <row r="42" spans="1:10" ht="14.25" customHeight="1">
      <c r="A42" s="97"/>
      <c r="B42" s="71" t="s">
        <v>21</v>
      </c>
      <c r="C42" s="5"/>
      <c r="D42" s="5" t="s">
        <v>127</v>
      </c>
      <c r="E42" s="5" t="s">
        <v>118</v>
      </c>
      <c r="F42" s="21">
        <v>0</v>
      </c>
      <c r="G42" s="31">
        <v>3000</v>
      </c>
      <c r="H42" s="44">
        <v>3000</v>
      </c>
      <c r="I42" s="59">
        <f t="shared" si="0"/>
        <v>100</v>
      </c>
      <c r="J42" s="59">
        <v>0</v>
      </c>
    </row>
    <row r="43" spans="1:10" ht="14.25" customHeight="1">
      <c r="A43" s="97" t="s">
        <v>10</v>
      </c>
      <c r="B43" s="73" t="s">
        <v>30</v>
      </c>
      <c r="C43" s="17" t="s">
        <v>96</v>
      </c>
      <c r="D43" s="17"/>
      <c r="E43" s="17"/>
      <c r="F43" s="26">
        <f>SUM(F44)</f>
        <v>0</v>
      </c>
      <c r="G43" s="26">
        <f>SUM(G44)</f>
        <v>394400</v>
      </c>
      <c r="H43" s="24">
        <f>SUM(H44)</f>
        <v>394400</v>
      </c>
      <c r="I43" s="59">
        <f t="shared" si="0"/>
        <v>100</v>
      </c>
      <c r="J43" s="59">
        <v>0</v>
      </c>
    </row>
    <row r="44" spans="1:10" ht="14.25" customHeight="1" thickBot="1">
      <c r="A44" s="100"/>
      <c r="B44" s="81" t="s">
        <v>163</v>
      </c>
      <c r="C44" s="7"/>
      <c r="D44" s="7" t="s">
        <v>97</v>
      </c>
      <c r="E44" s="7" t="s">
        <v>118</v>
      </c>
      <c r="F44" s="22">
        <v>0</v>
      </c>
      <c r="G44" s="45">
        <v>394400</v>
      </c>
      <c r="H44" s="46">
        <v>394400</v>
      </c>
      <c r="I44" s="61">
        <f t="shared" si="0"/>
        <v>100</v>
      </c>
      <c r="J44" s="61">
        <v>0</v>
      </c>
    </row>
    <row r="45" spans="1:10" ht="15.75" thickBot="1">
      <c r="A45" s="79"/>
      <c r="B45" s="80" t="s">
        <v>98</v>
      </c>
      <c r="C45" s="37"/>
      <c r="D45" s="37"/>
      <c r="E45" s="37"/>
      <c r="F45" s="38">
        <f>SUM(F46+F54+F61+F72+F79+F82+F104+F123+F127+F141+F143)</f>
        <v>13011068</v>
      </c>
      <c r="G45" s="38">
        <f>SUM(G46+G54+G61+G72+G79+G82+G104+G123+G127+G141+G143)</f>
        <v>13608229</v>
      </c>
      <c r="H45" s="39">
        <f>SUM(H46+H54+H61+H72+H79+H82+H104+H123+H127+H141+H143)</f>
        <v>14370386.91</v>
      </c>
      <c r="I45" s="63">
        <f t="shared" si="0"/>
        <v>105.60071343596584</v>
      </c>
      <c r="J45" s="64">
        <f t="shared" si="1"/>
        <v>104.58963860614669</v>
      </c>
    </row>
    <row r="46" spans="1:10" ht="15">
      <c r="A46" s="99" t="s">
        <v>5</v>
      </c>
      <c r="B46" s="82" t="s">
        <v>31</v>
      </c>
      <c r="C46" s="6" t="s">
        <v>80</v>
      </c>
      <c r="D46" s="6"/>
      <c r="E46" s="6"/>
      <c r="F46" s="35">
        <f>SUM(F47)</f>
        <v>78600</v>
      </c>
      <c r="G46" s="34">
        <f>SUM(G47)</f>
        <v>8600</v>
      </c>
      <c r="H46" s="23">
        <f>SUM(H47)</f>
        <v>9361.83</v>
      </c>
      <c r="I46" s="65">
        <f t="shared" si="0"/>
        <v>108.85848837209302</v>
      </c>
      <c r="J46" s="65">
        <f t="shared" si="1"/>
        <v>10.941475826972011</v>
      </c>
    </row>
    <row r="47" spans="1:10" ht="14.25">
      <c r="A47" s="97"/>
      <c r="B47" s="69" t="s">
        <v>32</v>
      </c>
      <c r="C47" s="5"/>
      <c r="D47" s="5" t="s">
        <v>81</v>
      </c>
      <c r="E47" s="5"/>
      <c r="F47" s="21">
        <f>SUM(F48:F52)</f>
        <v>78600</v>
      </c>
      <c r="G47" s="31">
        <f>SUM(G48:G52)</f>
        <v>8600</v>
      </c>
      <c r="H47" s="57">
        <f>SUM(H48:H52)</f>
        <v>9361.83</v>
      </c>
      <c r="I47" s="59">
        <f t="shared" si="0"/>
        <v>108.85848837209302</v>
      </c>
      <c r="J47" s="59">
        <f t="shared" si="1"/>
        <v>10.941475826972011</v>
      </c>
    </row>
    <row r="48" spans="1:10" ht="14.25">
      <c r="A48" s="97"/>
      <c r="B48" s="69" t="s">
        <v>206</v>
      </c>
      <c r="C48" s="5"/>
      <c r="D48" s="5"/>
      <c r="E48" s="5" t="s">
        <v>205</v>
      </c>
      <c r="F48" s="21">
        <v>0</v>
      </c>
      <c r="G48" s="31">
        <v>0</v>
      </c>
      <c r="H48" s="44">
        <v>294.4</v>
      </c>
      <c r="I48" s="59">
        <v>0</v>
      </c>
      <c r="J48" s="59">
        <v>0</v>
      </c>
    </row>
    <row r="49" spans="1:10" ht="14.25">
      <c r="A49" s="97"/>
      <c r="B49" s="69" t="s">
        <v>158</v>
      </c>
      <c r="C49" s="5"/>
      <c r="D49" s="5"/>
      <c r="E49" s="5" t="s">
        <v>106</v>
      </c>
      <c r="F49" s="21">
        <v>70000</v>
      </c>
      <c r="G49" s="31">
        <v>0</v>
      </c>
      <c r="H49" s="44">
        <v>0</v>
      </c>
      <c r="I49" s="59">
        <v>0</v>
      </c>
      <c r="J49" s="59">
        <f t="shared" si="1"/>
        <v>0</v>
      </c>
    </row>
    <row r="50" spans="1:10" ht="14.25">
      <c r="A50" s="97"/>
      <c r="B50" s="69" t="s">
        <v>141</v>
      </c>
      <c r="C50" s="5"/>
      <c r="D50" s="5"/>
      <c r="E50" s="5" t="s">
        <v>140</v>
      </c>
      <c r="F50" s="21">
        <v>0</v>
      </c>
      <c r="G50" s="31">
        <v>0</v>
      </c>
      <c r="H50" s="44">
        <v>510</v>
      </c>
      <c r="I50" s="59">
        <v>0</v>
      </c>
      <c r="J50" s="59">
        <v>0</v>
      </c>
    </row>
    <row r="51" spans="1:10" ht="14.25">
      <c r="A51" s="97"/>
      <c r="B51" s="71" t="s">
        <v>40</v>
      </c>
      <c r="C51" s="5"/>
      <c r="D51" s="5"/>
      <c r="E51" s="5" t="s">
        <v>182</v>
      </c>
      <c r="F51" s="21">
        <v>0</v>
      </c>
      <c r="G51" s="31">
        <v>0</v>
      </c>
      <c r="H51" s="44">
        <v>184.23</v>
      </c>
      <c r="I51" s="59">
        <v>0</v>
      </c>
      <c r="J51" s="59">
        <v>0</v>
      </c>
    </row>
    <row r="52" spans="1:10" ht="14.25">
      <c r="A52" s="97"/>
      <c r="B52" s="71" t="s">
        <v>39</v>
      </c>
      <c r="C52" s="5"/>
      <c r="D52" s="5"/>
      <c r="E52" s="5" t="s">
        <v>110</v>
      </c>
      <c r="F52" s="21">
        <v>8600</v>
      </c>
      <c r="G52" s="31">
        <v>8600</v>
      </c>
      <c r="H52" s="44">
        <v>8373.2</v>
      </c>
      <c r="I52" s="59">
        <f t="shared" si="0"/>
        <v>97.36279069767443</v>
      </c>
      <c r="J52" s="59">
        <f t="shared" si="1"/>
        <v>100</v>
      </c>
    </row>
    <row r="53" spans="1:10" ht="15">
      <c r="A53" s="10">
        <v>1</v>
      </c>
      <c r="B53" s="10">
        <v>2</v>
      </c>
      <c r="C53" s="10">
        <v>3</v>
      </c>
      <c r="D53" s="10">
        <v>4</v>
      </c>
      <c r="E53" s="10">
        <v>5</v>
      </c>
      <c r="F53" s="10">
        <v>6</v>
      </c>
      <c r="G53" s="68">
        <v>7</v>
      </c>
      <c r="H53" s="68">
        <v>8</v>
      </c>
      <c r="I53" s="68">
        <v>9</v>
      </c>
      <c r="J53" s="68">
        <v>10</v>
      </c>
    </row>
    <row r="54" spans="1:10" ht="15">
      <c r="A54" s="97" t="s">
        <v>7</v>
      </c>
      <c r="B54" s="70" t="s">
        <v>8</v>
      </c>
      <c r="C54" s="8" t="s">
        <v>86</v>
      </c>
      <c r="D54" s="8"/>
      <c r="E54" s="8"/>
      <c r="F54" s="30">
        <f>SUM(F55)</f>
        <v>430000</v>
      </c>
      <c r="G54" s="26">
        <f>SUM(G55)</f>
        <v>824410</v>
      </c>
      <c r="H54" s="24">
        <f>SUM(H55)</f>
        <v>1110864.2600000002</v>
      </c>
      <c r="I54" s="60">
        <f t="shared" si="0"/>
        <v>134.74657755243146</v>
      </c>
      <c r="J54" s="60">
        <f t="shared" si="1"/>
        <v>191.72325581395347</v>
      </c>
    </row>
    <row r="55" spans="1:10" ht="14.25">
      <c r="A55" s="97"/>
      <c r="B55" s="69" t="s">
        <v>9</v>
      </c>
      <c r="C55" s="5"/>
      <c r="D55" s="5" t="s">
        <v>87</v>
      </c>
      <c r="E55" s="5"/>
      <c r="F55" s="21">
        <f>SUM(F56:F60)</f>
        <v>430000</v>
      </c>
      <c r="G55" s="31">
        <f>SUM(G56:G60)</f>
        <v>824410</v>
      </c>
      <c r="H55" s="44">
        <f>SUM(H56:H60)</f>
        <v>1110864.2600000002</v>
      </c>
      <c r="I55" s="59">
        <f t="shared" si="0"/>
        <v>134.74657755243146</v>
      </c>
      <c r="J55" s="59">
        <f t="shared" si="1"/>
        <v>191.72325581395347</v>
      </c>
    </row>
    <row r="56" spans="1:10" ht="28.5">
      <c r="A56" s="97"/>
      <c r="B56" s="69" t="s">
        <v>157</v>
      </c>
      <c r="C56" s="5"/>
      <c r="D56" s="5"/>
      <c r="E56" s="5" t="s">
        <v>156</v>
      </c>
      <c r="F56" s="21">
        <v>0</v>
      </c>
      <c r="G56" s="31">
        <v>0</v>
      </c>
      <c r="H56" s="44">
        <v>4752.73</v>
      </c>
      <c r="I56" s="59">
        <v>0</v>
      </c>
      <c r="J56" s="59">
        <v>0</v>
      </c>
    </row>
    <row r="57" spans="1:10" ht="28.5">
      <c r="A57" s="97"/>
      <c r="B57" s="69" t="s">
        <v>168</v>
      </c>
      <c r="C57" s="5"/>
      <c r="D57" s="5"/>
      <c r="E57" s="5" t="s">
        <v>119</v>
      </c>
      <c r="F57" s="21">
        <v>430000</v>
      </c>
      <c r="G57" s="31">
        <v>824410</v>
      </c>
      <c r="H57" s="44">
        <v>1037968.1</v>
      </c>
      <c r="I57" s="59">
        <f t="shared" si="0"/>
        <v>125.90435584235999</v>
      </c>
      <c r="J57" s="59">
        <f t="shared" si="1"/>
        <v>191.72325581395347</v>
      </c>
    </row>
    <row r="58" spans="1:10" ht="14.25">
      <c r="A58" s="97"/>
      <c r="B58" s="71" t="s">
        <v>40</v>
      </c>
      <c r="C58" s="5"/>
      <c r="D58" s="5"/>
      <c r="E58" s="5" t="s">
        <v>108</v>
      </c>
      <c r="F58" s="21">
        <v>0</v>
      </c>
      <c r="G58" s="31">
        <v>0</v>
      </c>
      <c r="H58" s="44">
        <v>11481.19</v>
      </c>
      <c r="I58" s="59">
        <v>0</v>
      </c>
      <c r="J58" s="59">
        <v>0</v>
      </c>
    </row>
    <row r="59" spans="1:10" ht="14.25">
      <c r="A59" s="97"/>
      <c r="B59" s="71" t="s">
        <v>41</v>
      </c>
      <c r="C59" s="5"/>
      <c r="D59" s="5"/>
      <c r="E59" s="5" t="s">
        <v>109</v>
      </c>
      <c r="F59" s="21">
        <v>0</v>
      </c>
      <c r="G59" s="31">
        <v>0</v>
      </c>
      <c r="H59" s="44">
        <v>47227.12</v>
      </c>
      <c r="I59" s="59">
        <v>0</v>
      </c>
      <c r="J59" s="59">
        <v>0</v>
      </c>
    </row>
    <row r="60" spans="1:10" ht="14.25">
      <c r="A60" s="97"/>
      <c r="B60" s="71" t="s">
        <v>39</v>
      </c>
      <c r="C60" s="5"/>
      <c r="D60" s="5"/>
      <c r="E60" s="5" t="s">
        <v>110</v>
      </c>
      <c r="F60" s="21">
        <v>0</v>
      </c>
      <c r="G60" s="31">
        <v>0</v>
      </c>
      <c r="H60" s="44">
        <v>9435.12</v>
      </c>
      <c r="I60" s="59">
        <v>0</v>
      </c>
      <c r="J60" s="59">
        <v>0</v>
      </c>
    </row>
    <row r="61" spans="1:10" ht="15">
      <c r="A61" s="97" t="s">
        <v>10</v>
      </c>
      <c r="B61" s="70" t="s">
        <v>33</v>
      </c>
      <c r="C61" s="8" t="s">
        <v>72</v>
      </c>
      <c r="D61" s="8"/>
      <c r="E61" s="8"/>
      <c r="F61" s="30">
        <f>SUM(F62+F70)</f>
        <v>2984140</v>
      </c>
      <c r="G61" s="26">
        <f>SUM(G62+G70)</f>
        <v>2638419</v>
      </c>
      <c r="H61" s="24">
        <f>SUM(H62+H70)</f>
        <v>2359781.7699999996</v>
      </c>
      <c r="I61" s="60">
        <f t="shared" si="0"/>
        <v>89.4392350115732</v>
      </c>
      <c r="J61" s="60">
        <f t="shared" si="1"/>
        <v>88.41471914856541</v>
      </c>
    </row>
    <row r="62" spans="1:10" ht="14.25">
      <c r="A62" s="97"/>
      <c r="B62" s="71" t="s">
        <v>34</v>
      </c>
      <c r="C62" s="5"/>
      <c r="D62" s="5" t="s">
        <v>82</v>
      </c>
      <c r="E62" s="5"/>
      <c r="F62" s="21">
        <f>SUM(F63:F69)</f>
        <v>2984140</v>
      </c>
      <c r="G62" s="31">
        <f>SUM(G63:G69)</f>
        <v>2638419</v>
      </c>
      <c r="H62" s="44">
        <f>SUM(H63:H69)</f>
        <v>2359777.8499999996</v>
      </c>
      <c r="I62" s="59">
        <f t="shared" si="0"/>
        <v>89.43908643774925</v>
      </c>
      <c r="J62" s="59">
        <f t="shared" si="1"/>
        <v>88.41471914856541</v>
      </c>
    </row>
    <row r="63" spans="1:10" ht="14.25">
      <c r="A63" s="97"/>
      <c r="B63" s="69" t="s">
        <v>144</v>
      </c>
      <c r="C63" s="5"/>
      <c r="D63" s="5"/>
      <c r="E63" s="5" t="s">
        <v>120</v>
      </c>
      <c r="F63" s="21">
        <v>2684140</v>
      </c>
      <c r="G63" s="31">
        <v>2301423</v>
      </c>
      <c r="H63" s="44">
        <v>2065235.76</v>
      </c>
      <c r="I63" s="59">
        <f t="shared" si="0"/>
        <v>89.73733902893993</v>
      </c>
      <c r="J63" s="59">
        <f t="shared" si="1"/>
        <v>85.7415410522551</v>
      </c>
    </row>
    <row r="64" spans="1:10" ht="14.25">
      <c r="A64" s="97"/>
      <c r="B64" s="69" t="s">
        <v>208</v>
      </c>
      <c r="C64" s="5"/>
      <c r="D64" s="5"/>
      <c r="E64" s="5" t="s">
        <v>207</v>
      </c>
      <c r="F64" s="21">
        <v>0</v>
      </c>
      <c r="G64" s="31">
        <v>0</v>
      </c>
      <c r="H64" s="44">
        <v>5000</v>
      </c>
      <c r="I64" s="59">
        <v>0</v>
      </c>
      <c r="J64" s="59">
        <v>0</v>
      </c>
    </row>
    <row r="65" spans="1:10" ht="14.25">
      <c r="A65" s="97"/>
      <c r="B65" s="69" t="s">
        <v>158</v>
      </c>
      <c r="C65" s="5"/>
      <c r="D65" s="5"/>
      <c r="E65" s="5" t="s">
        <v>106</v>
      </c>
      <c r="F65" s="21">
        <v>5000</v>
      </c>
      <c r="G65" s="31">
        <v>5000</v>
      </c>
      <c r="H65" s="44">
        <v>8031.96</v>
      </c>
      <c r="I65" s="59">
        <f t="shared" si="0"/>
        <v>160.63920000000002</v>
      </c>
      <c r="J65" s="59">
        <f t="shared" si="1"/>
        <v>100</v>
      </c>
    </row>
    <row r="66" spans="1:10" ht="14.25">
      <c r="A66" s="97"/>
      <c r="B66" s="69" t="s">
        <v>50</v>
      </c>
      <c r="C66" s="5"/>
      <c r="D66" s="5"/>
      <c r="E66" s="5" t="s">
        <v>107</v>
      </c>
      <c r="F66" s="21">
        <v>15000</v>
      </c>
      <c r="G66" s="31">
        <v>15000</v>
      </c>
      <c r="H66" s="44">
        <v>12311.51</v>
      </c>
      <c r="I66" s="59">
        <f t="shared" si="0"/>
        <v>82.07673333333332</v>
      </c>
      <c r="J66" s="59">
        <f t="shared" si="1"/>
        <v>100</v>
      </c>
    </row>
    <row r="67" spans="1:10" ht="14.25">
      <c r="A67" s="97"/>
      <c r="B67" s="69" t="s">
        <v>57</v>
      </c>
      <c r="C67" s="5"/>
      <c r="D67" s="5"/>
      <c r="E67" s="5" t="s">
        <v>109</v>
      </c>
      <c r="F67" s="21">
        <v>5000</v>
      </c>
      <c r="G67" s="31">
        <v>5000</v>
      </c>
      <c r="H67" s="44">
        <v>8668.05</v>
      </c>
      <c r="I67" s="59">
        <f t="shared" si="0"/>
        <v>173.361</v>
      </c>
      <c r="J67" s="59">
        <f t="shared" si="1"/>
        <v>100</v>
      </c>
    </row>
    <row r="68" spans="1:10" ht="14.25">
      <c r="A68" s="97"/>
      <c r="B68" s="71" t="s">
        <v>39</v>
      </c>
      <c r="C68" s="5"/>
      <c r="D68" s="5"/>
      <c r="E68" s="5" t="s">
        <v>110</v>
      </c>
      <c r="F68" s="21">
        <v>25000</v>
      </c>
      <c r="G68" s="31">
        <v>61996</v>
      </c>
      <c r="H68" s="44">
        <v>64015.56</v>
      </c>
      <c r="I68" s="59">
        <f t="shared" si="0"/>
        <v>103.25756500419381</v>
      </c>
      <c r="J68" s="59">
        <f t="shared" si="1"/>
        <v>247.98399999999998</v>
      </c>
    </row>
    <row r="69" spans="1:10" ht="28.5" customHeight="1">
      <c r="A69" s="97"/>
      <c r="B69" s="69" t="s">
        <v>169</v>
      </c>
      <c r="C69" s="5"/>
      <c r="D69" s="5"/>
      <c r="E69" s="5" t="s">
        <v>132</v>
      </c>
      <c r="F69" s="21">
        <v>250000</v>
      </c>
      <c r="G69" s="31">
        <v>250000</v>
      </c>
      <c r="H69" s="44">
        <v>196515.01</v>
      </c>
      <c r="I69" s="59">
        <f t="shared" si="0"/>
        <v>78.60600400000001</v>
      </c>
      <c r="J69" s="59">
        <f t="shared" si="1"/>
        <v>100</v>
      </c>
    </row>
    <row r="70" spans="1:10" ht="14.25">
      <c r="A70" s="97"/>
      <c r="B70" s="69" t="s">
        <v>58</v>
      </c>
      <c r="C70" s="5"/>
      <c r="D70" s="5" t="s">
        <v>210</v>
      </c>
      <c r="E70" s="5"/>
      <c r="F70" s="21">
        <f>SUM(F71)</f>
        <v>0</v>
      </c>
      <c r="G70" s="31">
        <f>SUM(G71)</f>
        <v>0</v>
      </c>
      <c r="H70" s="44">
        <f>SUM(H71)</f>
        <v>3.92</v>
      </c>
      <c r="I70" s="59">
        <v>0</v>
      </c>
      <c r="J70" s="59">
        <v>0</v>
      </c>
    </row>
    <row r="71" spans="1:10" ht="28.5" customHeight="1">
      <c r="A71" s="97"/>
      <c r="B71" s="69" t="s">
        <v>201</v>
      </c>
      <c r="C71" s="5"/>
      <c r="D71" s="5"/>
      <c r="E71" s="5" t="s">
        <v>122</v>
      </c>
      <c r="F71" s="21">
        <v>0</v>
      </c>
      <c r="G71" s="31">
        <v>0</v>
      </c>
      <c r="H71" s="44">
        <v>3.92</v>
      </c>
      <c r="I71" s="59">
        <v>0</v>
      </c>
      <c r="J71" s="59">
        <v>0</v>
      </c>
    </row>
    <row r="72" spans="1:10" ht="43.5" customHeight="1">
      <c r="A72" s="97" t="s">
        <v>102</v>
      </c>
      <c r="B72" s="73" t="s">
        <v>240</v>
      </c>
      <c r="C72" s="8" t="s">
        <v>42</v>
      </c>
      <c r="D72" s="8"/>
      <c r="E72" s="8"/>
      <c r="F72" s="30">
        <f>SUM(F73+F74)</f>
        <v>7724045</v>
      </c>
      <c r="G72" s="26">
        <f>SUM(G73+G74)</f>
        <v>7883286</v>
      </c>
      <c r="H72" s="24">
        <f>SUM(H73+H74)</f>
        <v>8464709.64</v>
      </c>
      <c r="I72" s="60">
        <f t="shared" si="0"/>
        <v>107.3753970108404</v>
      </c>
      <c r="J72" s="60">
        <f t="shared" si="1"/>
        <v>102.06162703609314</v>
      </c>
    </row>
    <row r="73" spans="1:10" ht="16.5" customHeight="1">
      <c r="A73" s="97"/>
      <c r="B73" s="74" t="s">
        <v>221</v>
      </c>
      <c r="C73" s="8"/>
      <c r="D73" s="16" t="s">
        <v>219</v>
      </c>
      <c r="E73" s="16" t="s">
        <v>220</v>
      </c>
      <c r="F73" s="31">
        <v>0</v>
      </c>
      <c r="G73" s="31">
        <v>77000</v>
      </c>
      <c r="H73" s="44">
        <v>168100.49</v>
      </c>
      <c r="I73" s="59">
        <f t="shared" si="0"/>
        <v>218.31232467532465</v>
      </c>
      <c r="J73" s="59">
        <v>0</v>
      </c>
    </row>
    <row r="74" spans="1:10" ht="28.5">
      <c r="A74" s="97"/>
      <c r="B74" s="69" t="s">
        <v>43</v>
      </c>
      <c r="C74" s="5"/>
      <c r="D74" s="5" t="s">
        <v>44</v>
      </c>
      <c r="E74" s="5"/>
      <c r="F74" s="21">
        <f>SUM(F75:F77)</f>
        <v>7724045</v>
      </c>
      <c r="G74" s="31">
        <f>SUM(G75:G77)</f>
        <v>7806286</v>
      </c>
      <c r="H74" s="44">
        <f>SUM(H75:H77)</f>
        <v>8296609.15</v>
      </c>
      <c r="I74" s="59">
        <f aca="true" t="shared" si="2" ref="I74:I139">SUM(H74/G74*100)</f>
        <v>106.28113228236835</v>
      </c>
      <c r="J74" s="59">
        <f aca="true" t="shared" si="3" ref="J74:J139">SUM(G74/F74*100)</f>
        <v>101.06474004229649</v>
      </c>
    </row>
    <row r="75" spans="1:10" ht="14.25">
      <c r="A75" s="97"/>
      <c r="B75" s="71" t="s">
        <v>143</v>
      </c>
      <c r="C75" s="5"/>
      <c r="D75" s="5"/>
      <c r="E75" s="5" t="s">
        <v>121</v>
      </c>
      <c r="F75" s="21">
        <v>7574045</v>
      </c>
      <c r="G75" s="31">
        <v>7656286</v>
      </c>
      <c r="H75" s="44">
        <v>7923344</v>
      </c>
      <c r="I75" s="59">
        <f t="shared" si="2"/>
        <v>103.48808808866335</v>
      </c>
      <c r="J75" s="59">
        <f t="shared" si="3"/>
        <v>101.0858266619752</v>
      </c>
    </row>
    <row r="76" spans="1:10" ht="14.25">
      <c r="A76" s="97"/>
      <c r="B76" s="71" t="s">
        <v>134</v>
      </c>
      <c r="C76" s="5"/>
      <c r="D76" s="5"/>
      <c r="E76" s="5" t="s">
        <v>133</v>
      </c>
      <c r="F76" s="21">
        <v>150000</v>
      </c>
      <c r="G76" s="31">
        <v>150000</v>
      </c>
      <c r="H76" s="44">
        <v>373210.74</v>
      </c>
      <c r="I76" s="59">
        <f t="shared" si="2"/>
        <v>248.80716</v>
      </c>
      <c r="J76" s="59">
        <f t="shared" si="3"/>
        <v>100</v>
      </c>
    </row>
    <row r="77" spans="1:10" ht="28.5">
      <c r="A77" s="97"/>
      <c r="B77" s="69" t="s">
        <v>202</v>
      </c>
      <c r="C77" s="5"/>
      <c r="D77" s="5"/>
      <c r="E77" s="5" t="s">
        <v>183</v>
      </c>
      <c r="F77" s="21">
        <v>0</v>
      </c>
      <c r="G77" s="31">
        <v>0</v>
      </c>
      <c r="H77" s="44">
        <v>54.41</v>
      </c>
      <c r="I77" s="59">
        <v>0</v>
      </c>
      <c r="J77" s="59">
        <v>0</v>
      </c>
    </row>
    <row r="78" spans="1:10" ht="15">
      <c r="A78" s="10">
        <v>1</v>
      </c>
      <c r="B78" s="10">
        <v>2</v>
      </c>
      <c r="C78" s="10">
        <v>3</v>
      </c>
      <c r="D78" s="10">
        <v>4</v>
      </c>
      <c r="E78" s="10">
        <v>5</v>
      </c>
      <c r="F78" s="10">
        <v>6</v>
      </c>
      <c r="G78" s="68">
        <v>7</v>
      </c>
      <c r="H78" s="68">
        <v>8</v>
      </c>
      <c r="I78" s="68">
        <v>9</v>
      </c>
      <c r="J78" s="68">
        <v>10</v>
      </c>
    </row>
    <row r="79" spans="1:10" ht="15">
      <c r="A79" s="97" t="s">
        <v>15</v>
      </c>
      <c r="B79" s="70" t="s">
        <v>45</v>
      </c>
      <c r="C79" s="8" t="s">
        <v>46</v>
      </c>
      <c r="D79" s="8"/>
      <c r="E79" s="8"/>
      <c r="F79" s="30">
        <f aca="true" t="shared" si="4" ref="F79:H80">SUM(F80)</f>
        <v>110000</v>
      </c>
      <c r="G79" s="26">
        <f t="shared" si="4"/>
        <v>110000</v>
      </c>
      <c r="H79" s="24">
        <f t="shared" si="4"/>
        <v>77858.28</v>
      </c>
      <c r="I79" s="60">
        <f t="shared" si="2"/>
        <v>70.78025454545454</v>
      </c>
      <c r="J79" s="60">
        <f t="shared" si="3"/>
        <v>100</v>
      </c>
    </row>
    <row r="80" spans="1:10" ht="14.25">
      <c r="A80" s="97"/>
      <c r="B80" s="71" t="s">
        <v>48</v>
      </c>
      <c r="C80" s="5"/>
      <c r="D80" s="5" t="s">
        <v>47</v>
      </c>
      <c r="E80" s="5"/>
      <c r="F80" s="21">
        <f t="shared" si="4"/>
        <v>110000</v>
      </c>
      <c r="G80" s="31">
        <f t="shared" si="4"/>
        <v>110000</v>
      </c>
      <c r="H80" s="44">
        <f t="shared" si="4"/>
        <v>77858.28</v>
      </c>
      <c r="I80" s="59">
        <f t="shared" si="2"/>
        <v>70.78025454545454</v>
      </c>
      <c r="J80" s="59">
        <f t="shared" si="3"/>
        <v>100</v>
      </c>
    </row>
    <row r="81" spans="1:10" ht="14.25">
      <c r="A81" s="97"/>
      <c r="B81" s="71" t="s">
        <v>41</v>
      </c>
      <c r="C81" s="5"/>
      <c r="D81" s="5"/>
      <c r="E81" s="5" t="s">
        <v>109</v>
      </c>
      <c r="F81" s="21">
        <v>110000</v>
      </c>
      <c r="G81" s="31">
        <v>110000</v>
      </c>
      <c r="H81" s="44">
        <v>77858.28</v>
      </c>
      <c r="I81" s="59">
        <f t="shared" si="2"/>
        <v>70.78025454545454</v>
      </c>
      <c r="J81" s="59">
        <f t="shared" si="3"/>
        <v>100</v>
      </c>
    </row>
    <row r="82" spans="1:10" ht="15">
      <c r="A82" s="97" t="s">
        <v>17</v>
      </c>
      <c r="B82" s="73" t="s">
        <v>23</v>
      </c>
      <c r="C82" s="8" t="s">
        <v>51</v>
      </c>
      <c r="D82" s="8"/>
      <c r="E82" s="8"/>
      <c r="F82" s="30">
        <f>SUM(F83+F87+F93+F100+F101)</f>
        <v>366683</v>
      </c>
      <c r="G82" s="26">
        <f>SUM(G83+G87+G93+G100+G101)</f>
        <v>624859</v>
      </c>
      <c r="H82" s="24">
        <f>SUM(H83+H87+H93+H100+H101)</f>
        <v>722045.3</v>
      </c>
      <c r="I82" s="60">
        <f t="shared" si="2"/>
        <v>115.55331682827648</v>
      </c>
      <c r="J82" s="60">
        <f t="shared" si="3"/>
        <v>170.40849998500067</v>
      </c>
    </row>
    <row r="83" spans="1:10" ht="14.25">
      <c r="A83" s="97"/>
      <c r="B83" s="71" t="s">
        <v>49</v>
      </c>
      <c r="C83" s="5"/>
      <c r="D83" s="5" t="s">
        <v>52</v>
      </c>
      <c r="E83" s="5"/>
      <c r="F83" s="21">
        <f>SUM(F84:F86)</f>
        <v>6000</v>
      </c>
      <c r="G83" s="31">
        <f>SUM(G84:G86)</f>
        <v>6000</v>
      </c>
      <c r="H83" s="44">
        <f>SUM(H84:H86)</f>
        <v>9635.67</v>
      </c>
      <c r="I83" s="59">
        <f t="shared" si="2"/>
        <v>160.59449999999998</v>
      </c>
      <c r="J83" s="59">
        <f t="shared" si="3"/>
        <v>100</v>
      </c>
    </row>
    <row r="84" spans="1:10" ht="14.25">
      <c r="A84" s="97"/>
      <c r="B84" s="69" t="s">
        <v>35</v>
      </c>
      <c r="C84" s="5"/>
      <c r="D84" s="5"/>
      <c r="E84" s="5" t="s">
        <v>106</v>
      </c>
      <c r="F84" s="21">
        <v>0</v>
      </c>
      <c r="G84" s="31">
        <v>0</v>
      </c>
      <c r="H84" s="44">
        <v>16</v>
      </c>
      <c r="I84" s="59">
        <v>0</v>
      </c>
      <c r="J84" s="59">
        <v>0</v>
      </c>
    </row>
    <row r="85" spans="1:10" ht="14.25">
      <c r="A85" s="97"/>
      <c r="B85" s="69" t="s">
        <v>50</v>
      </c>
      <c r="C85" s="5"/>
      <c r="D85" s="5"/>
      <c r="E85" s="5" t="s">
        <v>107</v>
      </c>
      <c r="F85" s="21">
        <v>6000</v>
      </c>
      <c r="G85" s="31">
        <v>6000</v>
      </c>
      <c r="H85" s="44">
        <v>7012.59</v>
      </c>
      <c r="I85" s="59">
        <f t="shared" si="2"/>
        <v>116.87650000000001</v>
      </c>
      <c r="J85" s="59">
        <f t="shared" si="3"/>
        <v>100</v>
      </c>
    </row>
    <row r="86" spans="1:10" ht="14.25">
      <c r="A86" s="97"/>
      <c r="B86" s="71" t="s">
        <v>39</v>
      </c>
      <c r="C86" s="5"/>
      <c r="D86" s="5"/>
      <c r="E86" s="5" t="s">
        <v>110</v>
      </c>
      <c r="F86" s="21">
        <v>0</v>
      </c>
      <c r="G86" s="31">
        <v>0</v>
      </c>
      <c r="H86" s="44">
        <v>2607.08</v>
      </c>
      <c r="I86" s="59">
        <v>0</v>
      </c>
      <c r="J86" s="59">
        <v>0</v>
      </c>
    </row>
    <row r="87" spans="1:10" ht="14.25">
      <c r="A87" s="97"/>
      <c r="B87" s="69" t="s">
        <v>53</v>
      </c>
      <c r="C87" s="5"/>
      <c r="D87" s="5" t="s">
        <v>54</v>
      </c>
      <c r="E87" s="5"/>
      <c r="F87" s="21">
        <f>SUM(F88:F92)</f>
        <v>59883</v>
      </c>
      <c r="G87" s="31">
        <f>SUM(G88:G92)</f>
        <v>79083</v>
      </c>
      <c r="H87" s="44">
        <f>SUM(H88:H92)</f>
        <v>83815.48999999999</v>
      </c>
      <c r="I87" s="59">
        <f t="shared" si="2"/>
        <v>105.98420646662365</v>
      </c>
      <c r="J87" s="59">
        <f t="shared" si="3"/>
        <v>132.0625219177396</v>
      </c>
    </row>
    <row r="88" spans="1:10" ht="14.25">
      <c r="A88" s="97"/>
      <c r="B88" s="69" t="s">
        <v>35</v>
      </c>
      <c r="C88" s="5"/>
      <c r="D88" s="5"/>
      <c r="E88" s="5" t="s">
        <v>106</v>
      </c>
      <c r="F88" s="21">
        <v>1000</v>
      </c>
      <c r="G88" s="31">
        <v>1000</v>
      </c>
      <c r="H88" s="44">
        <v>692</v>
      </c>
      <c r="I88" s="59">
        <f t="shared" si="2"/>
        <v>69.19999999999999</v>
      </c>
      <c r="J88" s="59">
        <f t="shared" si="3"/>
        <v>100</v>
      </c>
    </row>
    <row r="89" spans="1:10" ht="16.5" customHeight="1">
      <c r="A89" s="97"/>
      <c r="B89" s="69" t="s">
        <v>136</v>
      </c>
      <c r="C89" s="5"/>
      <c r="D89" s="5"/>
      <c r="E89" s="5" t="s">
        <v>107</v>
      </c>
      <c r="F89" s="21">
        <v>58883</v>
      </c>
      <c r="G89" s="31">
        <v>69083</v>
      </c>
      <c r="H89" s="44">
        <v>67285.95</v>
      </c>
      <c r="I89" s="59">
        <f t="shared" si="2"/>
        <v>97.39870879955994</v>
      </c>
      <c r="J89" s="59">
        <f t="shared" si="3"/>
        <v>117.32248696567771</v>
      </c>
    </row>
    <row r="90" spans="1:10" ht="16.5" customHeight="1">
      <c r="A90" s="97"/>
      <c r="B90" s="69" t="s">
        <v>40</v>
      </c>
      <c r="C90" s="5"/>
      <c r="D90" s="5"/>
      <c r="E90" s="5" t="s">
        <v>108</v>
      </c>
      <c r="F90" s="21">
        <v>0</v>
      </c>
      <c r="G90" s="31">
        <v>9000</v>
      </c>
      <c r="H90" s="44">
        <v>13230.79</v>
      </c>
      <c r="I90" s="59">
        <f t="shared" si="2"/>
        <v>147.0087777777778</v>
      </c>
      <c r="J90" s="59">
        <v>0</v>
      </c>
    </row>
    <row r="91" spans="1:10" ht="16.5" customHeight="1">
      <c r="A91" s="97"/>
      <c r="B91" s="71" t="s">
        <v>41</v>
      </c>
      <c r="C91" s="5"/>
      <c r="D91" s="5"/>
      <c r="E91" s="5" t="s">
        <v>109</v>
      </c>
      <c r="F91" s="21">
        <v>0</v>
      </c>
      <c r="G91" s="31">
        <v>0</v>
      </c>
      <c r="H91" s="44">
        <v>1813.79</v>
      </c>
      <c r="I91" s="59">
        <v>0</v>
      </c>
      <c r="J91" s="59">
        <v>0</v>
      </c>
    </row>
    <row r="92" spans="1:10" ht="16.5" customHeight="1">
      <c r="A92" s="97"/>
      <c r="B92" s="71" t="s">
        <v>39</v>
      </c>
      <c r="C92" s="5"/>
      <c r="D92" s="5"/>
      <c r="E92" s="5" t="s">
        <v>110</v>
      </c>
      <c r="F92" s="21">
        <v>0</v>
      </c>
      <c r="G92" s="31">
        <v>0</v>
      </c>
      <c r="H92" s="44">
        <v>792.96</v>
      </c>
      <c r="I92" s="59">
        <v>0</v>
      </c>
      <c r="J92" s="59">
        <v>0</v>
      </c>
    </row>
    <row r="93" spans="1:10" ht="14.25">
      <c r="A93" s="97"/>
      <c r="B93" s="69" t="s">
        <v>55</v>
      </c>
      <c r="C93" s="5"/>
      <c r="D93" s="5" t="s">
        <v>56</v>
      </c>
      <c r="E93" s="5"/>
      <c r="F93" s="21">
        <f>SUM(F94:F99)</f>
        <v>299000</v>
      </c>
      <c r="G93" s="31">
        <f>SUM(G94:G99)</f>
        <v>519006</v>
      </c>
      <c r="H93" s="44">
        <f>SUM(H94:H99)</f>
        <v>597369.11</v>
      </c>
      <c r="I93" s="59">
        <f t="shared" si="2"/>
        <v>115.09869057390473</v>
      </c>
      <c r="J93" s="59">
        <f t="shared" si="3"/>
        <v>173.58060200668896</v>
      </c>
    </row>
    <row r="94" spans="1:10" ht="14.25">
      <c r="A94" s="97"/>
      <c r="B94" s="69" t="s">
        <v>35</v>
      </c>
      <c r="C94" s="5"/>
      <c r="D94" s="5"/>
      <c r="E94" s="5" t="s">
        <v>106</v>
      </c>
      <c r="F94" s="21">
        <v>2000</v>
      </c>
      <c r="G94" s="31">
        <v>2000</v>
      </c>
      <c r="H94" s="44">
        <v>2802</v>
      </c>
      <c r="I94" s="59">
        <f t="shared" si="2"/>
        <v>140.1</v>
      </c>
      <c r="J94" s="59">
        <f t="shared" si="3"/>
        <v>100</v>
      </c>
    </row>
    <row r="95" spans="1:10" ht="14.25">
      <c r="A95" s="97"/>
      <c r="B95" s="71" t="s">
        <v>136</v>
      </c>
      <c r="C95" s="5"/>
      <c r="D95" s="5"/>
      <c r="E95" s="5" t="s">
        <v>107</v>
      </c>
      <c r="F95" s="21">
        <v>200000</v>
      </c>
      <c r="G95" s="31">
        <v>394976</v>
      </c>
      <c r="H95" s="44">
        <v>492494.6</v>
      </c>
      <c r="I95" s="59">
        <f t="shared" si="2"/>
        <v>124.68975330146641</v>
      </c>
      <c r="J95" s="59">
        <f t="shared" si="3"/>
        <v>197.488</v>
      </c>
    </row>
    <row r="96" spans="1:10" ht="14.25">
      <c r="A96" s="97"/>
      <c r="B96" s="71" t="s">
        <v>40</v>
      </c>
      <c r="C96" s="5"/>
      <c r="D96" s="5"/>
      <c r="E96" s="5" t="s">
        <v>108</v>
      </c>
      <c r="F96" s="21">
        <v>55000</v>
      </c>
      <c r="G96" s="31">
        <v>78500</v>
      </c>
      <c r="H96" s="44">
        <v>92753.38</v>
      </c>
      <c r="I96" s="59">
        <f t="shared" si="2"/>
        <v>118.15717197452229</v>
      </c>
      <c r="J96" s="59">
        <f t="shared" si="3"/>
        <v>142.72727272727272</v>
      </c>
    </row>
    <row r="97" spans="1:10" ht="14.25">
      <c r="A97" s="97"/>
      <c r="B97" s="71" t="s">
        <v>141</v>
      </c>
      <c r="C97" s="5"/>
      <c r="D97" s="5"/>
      <c r="E97" s="5" t="s">
        <v>140</v>
      </c>
      <c r="F97" s="21">
        <v>25000</v>
      </c>
      <c r="G97" s="31">
        <v>25000</v>
      </c>
      <c r="H97" s="44">
        <v>2</v>
      </c>
      <c r="I97" s="59">
        <f t="shared" si="2"/>
        <v>0.008</v>
      </c>
      <c r="J97" s="59">
        <f t="shared" si="3"/>
        <v>100</v>
      </c>
    </row>
    <row r="98" spans="1:10" ht="14.25">
      <c r="A98" s="97"/>
      <c r="B98" s="71" t="s">
        <v>41</v>
      </c>
      <c r="C98" s="5"/>
      <c r="D98" s="5"/>
      <c r="E98" s="5" t="s">
        <v>109</v>
      </c>
      <c r="F98" s="21">
        <v>0</v>
      </c>
      <c r="G98" s="31">
        <v>0</v>
      </c>
      <c r="H98" s="44">
        <v>1300.42</v>
      </c>
      <c r="I98" s="59">
        <v>0</v>
      </c>
      <c r="J98" s="59">
        <v>0</v>
      </c>
    </row>
    <row r="99" spans="1:10" ht="14.25">
      <c r="A99" s="97"/>
      <c r="B99" s="71" t="s">
        <v>39</v>
      </c>
      <c r="C99" s="5"/>
      <c r="D99" s="5"/>
      <c r="E99" s="5" t="s">
        <v>110</v>
      </c>
      <c r="F99" s="21">
        <v>17000</v>
      </c>
      <c r="G99" s="31">
        <v>18530</v>
      </c>
      <c r="H99" s="44">
        <v>8016.71</v>
      </c>
      <c r="I99" s="59">
        <f t="shared" si="2"/>
        <v>43.26341068537507</v>
      </c>
      <c r="J99" s="59">
        <f t="shared" si="3"/>
        <v>109.00000000000001</v>
      </c>
    </row>
    <row r="100" spans="1:10" ht="14.25">
      <c r="A100" s="97"/>
      <c r="B100" s="71" t="s">
        <v>24</v>
      </c>
      <c r="C100" s="5"/>
      <c r="D100" s="5" t="s">
        <v>95</v>
      </c>
      <c r="E100" s="5" t="s">
        <v>108</v>
      </c>
      <c r="F100" s="21">
        <v>0</v>
      </c>
      <c r="G100" s="31">
        <v>18970</v>
      </c>
      <c r="H100" s="44">
        <v>20970</v>
      </c>
      <c r="I100" s="59">
        <f t="shared" si="2"/>
        <v>110.54296257248286</v>
      </c>
      <c r="J100" s="59">
        <v>0</v>
      </c>
    </row>
    <row r="101" spans="1:10" ht="14.25">
      <c r="A101" s="97"/>
      <c r="B101" s="71" t="s">
        <v>58</v>
      </c>
      <c r="C101" s="5"/>
      <c r="D101" s="5" t="s">
        <v>59</v>
      </c>
      <c r="E101" s="5"/>
      <c r="F101" s="21">
        <f>SUM(F102:F103)</f>
        <v>1800</v>
      </c>
      <c r="G101" s="31">
        <f>SUM(G102:G103)</f>
        <v>1800</v>
      </c>
      <c r="H101" s="44">
        <f>SUM(H102:H103)</f>
        <v>10255.03</v>
      </c>
      <c r="I101" s="59">
        <f t="shared" si="2"/>
        <v>569.723888888889</v>
      </c>
      <c r="J101" s="59">
        <f t="shared" si="3"/>
        <v>100</v>
      </c>
    </row>
    <row r="102" spans="1:10" ht="14.25">
      <c r="A102" s="97"/>
      <c r="B102" s="71" t="s">
        <v>39</v>
      </c>
      <c r="C102" s="5"/>
      <c r="D102" s="5"/>
      <c r="E102" s="5" t="s">
        <v>110</v>
      </c>
      <c r="F102" s="21">
        <v>0</v>
      </c>
      <c r="G102" s="31">
        <v>0</v>
      </c>
      <c r="H102" s="44">
        <v>9389.37</v>
      </c>
      <c r="I102" s="59">
        <v>0</v>
      </c>
      <c r="J102" s="59">
        <v>0</v>
      </c>
    </row>
    <row r="103" spans="1:10" ht="14.25">
      <c r="A103" s="97"/>
      <c r="B103" s="71" t="s">
        <v>60</v>
      </c>
      <c r="C103" s="5"/>
      <c r="D103" s="5"/>
      <c r="E103" s="5" t="s">
        <v>122</v>
      </c>
      <c r="F103" s="21">
        <v>1800</v>
      </c>
      <c r="G103" s="31">
        <v>1800</v>
      </c>
      <c r="H103" s="44">
        <v>865.66</v>
      </c>
      <c r="I103" s="59">
        <f t="shared" si="2"/>
        <v>48.09222222222222</v>
      </c>
      <c r="J103" s="59">
        <f t="shared" si="3"/>
        <v>100</v>
      </c>
    </row>
    <row r="104" spans="1:10" ht="15">
      <c r="A104" s="97" t="s">
        <v>20</v>
      </c>
      <c r="B104" s="73" t="s">
        <v>138</v>
      </c>
      <c r="C104" s="8" t="s">
        <v>112</v>
      </c>
      <c r="D104" s="8"/>
      <c r="E104" s="8"/>
      <c r="F104" s="30">
        <f>SUM(F105+F113+F119+F122)</f>
        <v>990800</v>
      </c>
      <c r="G104" s="26">
        <f>SUM(G105+G113+G119+G122)</f>
        <v>1159855</v>
      </c>
      <c r="H104" s="24">
        <f>SUM(H105+H113+H119+H122)</f>
        <v>1262267.48</v>
      </c>
      <c r="I104" s="60">
        <f t="shared" si="2"/>
        <v>108.82976578968923</v>
      </c>
      <c r="J104" s="60">
        <f t="shared" si="3"/>
        <v>117.06247476786436</v>
      </c>
    </row>
    <row r="105" spans="1:10" ht="14.25">
      <c r="A105" s="97"/>
      <c r="B105" s="71" t="s">
        <v>27</v>
      </c>
      <c r="C105" s="5"/>
      <c r="D105" s="5" t="s">
        <v>113</v>
      </c>
      <c r="E105" s="5"/>
      <c r="F105" s="21">
        <f>SUM(F106:F111)</f>
        <v>37300</v>
      </c>
      <c r="G105" s="31">
        <f>SUM(G106:G111)</f>
        <v>37300</v>
      </c>
      <c r="H105" s="44">
        <f>SUM(H106:H111)</f>
        <v>28920.450000000004</v>
      </c>
      <c r="I105" s="59">
        <f t="shared" si="2"/>
        <v>77.53471849865953</v>
      </c>
      <c r="J105" s="59">
        <f t="shared" si="3"/>
        <v>100</v>
      </c>
    </row>
    <row r="106" spans="1:10" ht="28.5">
      <c r="A106" s="97"/>
      <c r="B106" s="69" t="s">
        <v>203</v>
      </c>
      <c r="C106" s="5"/>
      <c r="D106" s="5"/>
      <c r="E106" s="5" t="s">
        <v>153</v>
      </c>
      <c r="F106" s="21">
        <v>30000</v>
      </c>
      <c r="G106" s="31">
        <v>30000</v>
      </c>
      <c r="H106" s="44">
        <v>12866.29</v>
      </c>
      <c r="I106" s="59">
        <f t="shared" si="2"/>
        <v>42.88763333333333</v>
      </c>
      <c r="J106" s="59">
        <f t="shared" si="3"/>
        <v>100</v>
      </c>
    </row>
    <row r="107" spans="1:10" ht="14.25">
      <c r="A107" s="97"/>
      <c r="B107" s="69" t="s">
        <v>35</v>
      </c>
      <c r="C107" s="5"/>
      <c r="D107" s="5"/>
      <c r="E107" s="5" t="s">
        <v>106</v>
      </c>
      <c r="F107" s="21">
        <v>2400</v>
      </c>
      <c r="G107" s="31">
        <v>2400</v>
      </c>
      <c r="H107" s="44">
        <v>5958.22</v>
      </c>
      <c r="I107" s="59">
        <f t="shared" si="2"/>
        <v>248.2591666666667</v>
      </c>
      <c r="J107" s="59">
        <f t="shared" si="3"/>
        <v>100</v>
      </c>
    </row>
    <row r="108" spans="1:10" ht="15.75" customHeight="1">
      <c r="A108" s="97"/>
      <c r="B108" s="69" t="s">
        <v>137</v>
      </c>
      <c r="C108" s="5"/>
      <c r="D108" s="5"/>
      <c r="E108" s="5" t="s">
        <v>107</v>
      </c>
      <c r="F108" s="21">
        <v>2200</v>
      </c>
      <c r="G108" s="31">
        <v>2200</v>
      </c>
      <c r="H108" s="44">
        <v>1603.8</v>
      </c>
      <c r="I108" s="59">
        <f t="shared" si="2"/>
        <v>72.89999999999999</v>
      </c>
      <c r="J108" s="59">
        <f t="shared" si="3"/>
        <v>100</v>
      </c>
    </row>
    <row r="109" spans="1:10" ht="14.25">
      <c r="A109" s="97"/>
      <c r="B109" s="69" t="s">
        <v>67</v>
      </c>
      <c r="C109" s="5"/>
      <c r="D109" s="5"/>
      <c r="E109" s="5" t="s">
        <v>108</v>
      </c>
      <c r="F109" s="21">
        <v>2000</v>
      </c>
      <c r="G109" s="31">
        <v>2000</v>
      </c>
      <c r="H109" s="44">
        <v>6305.95</v>
      </c>
      <c r="I109" s="59">
        <f t="shared" si="2"/>
        <v>315.2975</v>
      </c>
      <c r="J109" s="59">
        <f t="shared" si="3"/>
        <v>100</v>
      </c>
    </row>
    <row r="110" spans="1:10" ht="14.25">
      <c r="A110" s="97"/>
      <c r="B110" s="71" t="s">
        <v>41</v>
      </c>
      <c r="C110" s="5"/>
      <c r="D110" s="5"/>
      <c r="E110" s="5" t="s">
        <v>109</v>
      </c>
      <c r="F110" s="21">
        <v>500</v>
      </c>
      <c r="G110" s="31">
        <v>500</v>
      </c>
      <c r="H110" s="44">
        <v>997.36</v>
      </c>
      <c r="I110" s="59">
        <f t="shared" si="2"/>
        <v>199.472</v>
      </c>
      <c r="J110" s="59">
        <f t="shared" si="3"/>
        <v>100</v>
      </c>
    </row>
    <row r="111" spans="1:10" ht="14.25">
      <c r="A111" s="97"/>
      <c r="B111" s="71" t="s">
        <v>39</v>
      </c>
      <c r="C111" s="5"/>
      <c r="D111" s="5"/>
      <c r="E111" s="5" t="s">
        <v>110</v>
      </c>
      <c r="F111" s="21">
        <v>200</v>
      </c>
      <c r="G111" s="31">
        <v>200</v>
      </c>
      <c r="H111" s="44">
        <v>1188.83</v>
      </c>
      <c r="I111" s="59">
        <f t="shared" si="2"/>
        <v>594.415</v>
      </c>
      <c r="J111" s="59">
        <f t="shared" si="3"/>
        <v>100</v>
      </c>
    </row>
    <row r="112" spans="1:10" ht="15">
      <c r="A112" s="10">
        <v>1</v>
      </c>
      <c r="B112" s="10">
        <v>2</v>
      </c>
      <c r="C112" s="10">
        <v>3</v>
      </c>
      <c r="D112" s="10">
        <v>4</v>
      </c>
      <c r="E112" s="10">
        <v>5</v>
      </c>
      <c r="F112" s="10">
        <v>6</v>
      </c>
      <c r="G112" s="68">
        <v>7</v>
      </c>
      <c r="H112" s="68">
        <v>8</v>
      </c>
      <c r="I112" s="68">
        <v>9</v>
      </c>
      <c r="J112" s="68">
        <v>10</v>
      </c>
    </row>
    <row r="113" spans="1:10" ht="14.25">
      <c r="A113" s="97"/>
      <c r="B113" s="69" t="s">
        <v>28</v>
      </c>
      <c r="C113" s="5"/>
      <c r="D113" s="5" t="s">
        <v>114</v>
      </c>
      <c r="E113" s="5"/>
      <c r="F113" s="21">
        <f>SUM(F114:F118)</f>
        <v>940000</v>
      </c>
      <c r="G113" s="31">
        <f>SUM(G114:G118)</f>
        <v>1101403</v>
      </c>
      <c r="H113" s="44">
        <f>SUM(H114:H118)</f>
        <v>1220894.2100000002</v>
      </c>
      <c r="I113" s="59">
        <f t="shared" si="2"/>
        <v>110.84899986653389</v>
      </c>
      <c r="J113" s="59">
        <f t="shared" si="3"/>
        <v>117.17053191489362</v>
      </c>
    </row>
    <row r="114" spans="1:10" ht="14.25">
      <c r="A114" s="97"/>
      <c r="B114" s="69" t="s">
        <v>137</v>
      </c>
      <c r="C114" s="5"/>
      <c r="D114" s="5"/>
      <c r="E114" s="5" t="s">
        <v>107</v>
      </c>
      <c r="F114" s="21">
        <v>0</v>
      </c>
      <c r="G114" s="31">
        <v>0</v>
      </c>
      <c r="H114" s="44">
        <v>3807.48</v>
      </c>
      <c r="I114" s="59">
        <v>0</v>
      </c>
      <c r="J114" s="59">
        <v>0</v>
      </c>
    </row>
    <row r="115" spans="1:10" ht="14.25">
      <c r="A115" s="97"/>
      <c r="B115" s="69" t="s">
        <v>67</v>
      </c>
      <c r="C115" s="5"/>
      <c r="D115" s="5"/>
      <c r="E115" s="5" t="s">
        <v>108</v>
      </c>
      <c r="F115" s="21">
        <v>938400</v>
      </c>
      <c r="G115" s="31">
        <v>1097605</v>
      </c>
      <c r="H115" s="44">
        <v>1206714.56</v>
      </c>
      <c r="I115" s="59">
        <f t="shared" si="2"/>
        <v>109.94069451214234</v>
      </c>
      <c r="J115" s="59">
        <f t="shared" si="3"/>
        <v>116.96557971014492</v>
      </c>
    </row>
    <row r="116" spans="1:10" ht="14.25">
      <c r="A116" s="97"/>
      <c r="B116" s="71" t="s">
        <v>145</v>
      </c>
      <c r="C116" s="5"/>
      <c r="D116" s="5"/>
      <c r="E116" s="5" t="s">
        <v>111</v>
      </c>
      <c r="F116" s="21">
        <v>500</v>
      </c>
      <c r="G116" s="31">
        <v>500</v>
      </c>
      <c r="H116" s="44">
        <v>3670.52</v>
      </c>
      <c r="I116" s="59">
        <f t="shared" si="2"/>
        <v>734.1039999999999</v>
      </c>
      <c r="J116" s="59">
        <f t="shared" si="3"/>
        <v>100</v>
      </c>
    </row>
    <row r="117" spans="1:10" ht="14.25">
      <c r="A117" s="97"/>
      <c r="B117" s="69" t="s">
        <v>57</v>
      </c>
      <c r="C117" s="5"/>
      <c r="D117" s="5"/>
      <c r="E117" s="5" t="s">
        <v>109</v>
      </c>
      <c r="F117" s="21">
        <v>100</v>
      </c>
      <c r="G117" s="31">
        <v>100</v>
      </c>
      <c r="H117" s="44">
        <v>11.05</v>
      </c>
      <c r="I117" s="59">
        <f t="shared" si="2"/>
        <v>11.05</v>
      </c>
      <c r="J117" s="59">
        <f t="shared" si="3"/>
        <v>100</v>
      </c>
    </row>
    <row r="118" spans="1:10" ht="14.25">
      <c r="A118" s="97"/>
      <c r="B118" s="71" t="s">
        <v>39</v>
      </c>
      <c r="C118" s="5"/>
      <c r="D118" s="5"/>
      <c r="E118" s="5" t="s">
        <v>110</v>
      </c>
      <c r="F118" s="21">
        <v>1000</v>
      </c>
      <c r="G118" s="31">
        <v>3198</v>
      </c>
      <c r="H118" s="44">
        <v>6690.6</v>
      </c>
      <c r="I118" s="59">
        <f t="shared" si="2"/>
        <v>209.21200750469043</v>
      </c>
      <c r="J118" s="59">
        <f t="shared" si="3"/>
        <v>319.8</v>
      </c>
    </row>
    <row r="119" spans="1:10" ht="14.25">
      <c r="A119" s="97"/>
      <c r="B119" s="71" t="s">
        <v>29</v>
      </c>
      <c r="C119" s="5"/>
      <c r="D119" s="5" t="s">
        <v>115</v>
      </c>
      <c r="E119" s="5"/>
      <c r="F119" s="21">
        <f>SUM(F120:F121)</f>
        <v>3500</v>
      </c>
      <c r="G119" s="31">
        <f>SUM(G120:G121)</f>
        <v>3500</v>
      </c>
      <c r="H119" s="44">
        <f>SUM(H120:H121)</f>
        <v>3617.42</v>
      </c>
      <c r="I119" s="59">
        <f t="shared" si="2"/>
        <v>103.35485714285714</v>
      </c>
      <c r="J119" s="59">
        <f t="shared" si="3"/>
        <v>100</v>
      </c>
    </row>
    <row r="120" spans="1:10" ht="14.25">
      <c r="A120" s="97"/>
      <c r="B120" s="71" t="s">
        <v>35</v>
      </c>
      <c r="C120" s="5"/>
      <c r="D120" s="5"/>
      <c r="E120" s="5" t="s">
        <v>106</v>
      </c>
      <c r="F120" s="21">
        <v>3500</v>
      </c>
      <c r="G120" s="31">
        <v>3500</v>
      </c>
      <c r="H120" s="44">
        <v>2089.02</v>
      </c>
      <c r="I120" s="59">
        <f t="shared" si="2"/>
        <v>59.68628571428572</v>
      </c>
      <c r="J120" s="59">
        <f t="shared" si="3"/>
        <v>100</v>
      </c>
    </row>
    <row r="121" spans="1:10" ht="14.25">
      <c r="A121" s="97"/>
      <c r="B121" s="71" t="s">
        <v>39</v>
      </c>
      <c r="C121" s="5"/>
      <c r="D121" s="5"/>
      <c r="E121" s="5" t="s">
        <v>110</v>
      </c>
      <c r="F121" s="21">
        <v>0</v>
      </c>
      <c r="G121" s="31">
        <v>0</v>
      </c>
      <c r="H121" s="44">
        <v>1528.4</v>
      </c>
      <c r="I121" s="59">
        <v>0</v>
      </c>
      <c r="J121" s="59">
        <v>0</v>
      </c>
    </row>
    <row r="122" spans="1:10" ht="14.25">
      <c r="A122" s="97"/>
      <c r="B122" s="71" t="s">
        <v>21</v>
      </c>
      <c r="C122" s="5"/>
      <c r="D122" s="5" t="s">
        <v>127</v>
      </c>
      <c r="E122" s="5" t="s">
        <v>110</v>
      </c>
      <c r="F122" s="21">
        <v>10000</v>
      </c>
      <c r="G122" s="31">
        <v>17652</v>
      </c>
      <c r="H122" s="44">
        <v>8835.4</v>
      </c>
      <c r="I122" s="59">
        <f t="shared" si="2"/>
        <v>50.05325175617493</v>
      </c>
      <c r="J122" s="59">
        <f t="shared" si="3"/>
        <v>176.52</v>
      </c>
    </row>
    <row r="123" spans="1:10" s="2" customFormat="1" ht="15">
      <c r="A123" s="97" t="s">
        <v>22</v>
      </c>
      <c r="B123" s="73" t="s">
        <v>139</v>
      </c>
      <c r="C123" s="8" t="s">
        <v>66</v>
      </c>
      <c r="D123" s="5"/>
      <c r="E123" s="5"/>
      <c r="F123" s="30">
        <f>SUM(F124+F126)</f>
        <v>30000</v>
      </c>
      <c r="G123" s="26">
        <f>SUM(G124+G126)</f>
        <v>51900</v>
      </c>
      <c r="H123" s="24">
        <f>SUM(H124+H126)</f>
        <v>50567.82</v>
      </c>
      <c r="I123" s="60">
        <f t="shared" si="2"/>
        <v>97.43317919075145</v>
      </c>
      <c r="J123" s="60">
        <f t="shared" si="3"/>
        <v>173</v>
      </c>
    </row>
    <row r="124" spans="1:10" ht="14.25" customHeight="1">
      <c r="A124" s="97"/>
      <c r="B124" s="69" t="s">
        <v>197</v>
      </c>
      <c r="C124" s="5"/>
      <c r="D124" s="5" t="s">
        <v>68</v>
      </c>
      <c r="E124" s="5"/>
      <c r="F124" s="21">
        <f>SUM(F125)</f>
        <v>30000</v>
      </c>
      <c r="G124" s="31">
        <f>SUM(G125)</f>
        <v>51900</v>
      </c>
      <c r="H124" s="44">
        <f>SUM(H125)</f>
        <v>50517</v>
      </c>
      <c r="I124" s="59">
        <f t="shared" si="2"/>
        <v>97.33526011560694</v>
      </c>
      <c r="J124" s="59">
        <f t="shared" si="3"/>
        <v>173</v>
      </c>
    </row>
    <row r="125" spans="1:10" ht="14.25">
      <c r="A125" s="97"/>
      <c r="B125" s="69" t="s">
        <v>142</v>
      </c>
      <c r="C125" s="5"/>
      <c r="D125" s="5"/>
      <c r="E125" s="5" t="s">
        <v>110</v>
      </c>
      <c r="F125" s="21">
        <v>30000</v>
      </c>
      <c r="G125" s="31">
        <v>51900</v>
      </c>
      <c r="H125" s="44">
        <v>50517</v>
      </c>
      <c r="I125" s="59">
        <f t="shared" si="2"/>
        <v>97.33526011560694</v>
      </c>
      <c r="J125" s="59">
        <f t="shared" si="3"/>
        <v>173</v>
      </c>
    </row>
    <row r="126" spans="1:10" ht="14.25">
      <c r="A126" s="97"/>
      <c r="B126" s="69" t="s">
        <v>189</v>
      </c>
      <c r="C126" s="5"/>
      <c r="D126" s="5" t="s">
        <v>186</v>
      </c>
      <c r="E126" s="5" t="s">
        <v>110</v>
      </c>
      <c r="F126" s="21">
        <v>0</v>
      </c>
      <c r="G126" s="31">
        <v>0</v>
      </c>
      <c r="H126" s="44">
        <v>50.82</v>
      </c>
      <c r="I126" s="59">
        <v>0</v>
      </c>
      <c r="J126" s="59">
        <v>0</v>
      </c>
    </row>
    <row r="127" spans="1:10" ht="15" customHeight="1">
      <c r="A127" s="97" t="s">
        <v>25</v>
      </c>
      <c r="B127" s="73" t="s">
        <v>30</v>
      </c>
      <c r="C127" s="8" t="s">
        <v>96</v>
      </c>
      <c r="D127" s="8"/>
      <c r="E127" s="8"/>
      <c r="F127" s="30">
        <f>SUM(F128+F134+F139)</f>
        <v>296800</v>
      </c>
      <c r="G127" s="26">
        <f>SUM(G128+G134+G139)</f>
        <v>306900</v>
      </c>
      <c r="H127" s="24">
        <f>SUM(H128+H134+H139)</f>
        <v>305864.78</v>
      </c>
      <c r="I127" s="60">
        <f t="shared" si="2"/>
        <v>99.66268491365267</v>
      </c>
      <c r="J127" s="60">
        <f t="shared" si="3"/>
        <v>103.40296495956873</v>
      </c>
    </row>
    <row r="128" spans="1:10" ht="14.25" customHeight="1">
      <c r="A128" s="97"/>
      <c r="B128" s="71" t="s">
        <v>62</v>
      </c>
      <c r="C128" s="5"/>
      <c r="D128" s="5" t="s">
        <v>99</v>
      </c>
      <c r="E128" s="5"/>
      <c r="F128" s="21">
        <f>SUM(F129:F133)</f>
        <v>166800</v>
      </c>
      <c r="G128" s="31">
        <f>SUM(G129:G133)</f>
        <v>166800</v>
      </c>
      <c r="H128" s="44">
        <f>SUM(H129:H133)</f>
        <v>159518.39</v>
      </c>
      <c r="I128" s="59">
        <f t="shared" si="2"/>
        <v>95.6345263788969</v>
      </c>
      <c r="J128" s="59">
        <f t="shared" si="3"/>
        <v>100</v>
      </c>
    </row>
    <row r="129" spans="1:10" ht="14.25" customHeight="1">
      <c r="A129" s="97"/>
      <c r="B129" s="69" t="s">
        <v>136</v>
      </c>
      <c r="C129" s="5"/>
      <c r="D129" s="5"/>
      <c r="E129" s="5" t="s">
        <v>107</v>
      </c>
      <c r="F129" s="21">
        <v>40000</v>
      </c>
      <c r="G129" s="31">
        <v>40000</v>
      </c>
      <c r="H129" s="44">
        <v>24901.07</v>
      </c>
      <c r="I129" s="59">
        <f t="shared" si="2"/>
        <v>62.252675</v>
      </c>
      <c r="J129" s="59">
        <f t="shared" si="3"/>
        <v>100</v>
      </c>
    </row>
    <row r="130" spans="1:10" ht="14.25">
      <c r="A130" s="97"/>
      <c r="B130" s="69" t="s">
        <v>40</v>
      </c>
      <c r="C130" s="5"/>
      <c r="D130" s="5"/>
      <c r="E130" s="5" t="s">
        <v>108</v>
      </c>
      <c r="F130" s="21">
        <v>126800</v>
      </c>
      <c r="G130" s="31">
        <v>126800</v>
      </c>
      <c r="H130" s="44">
        <v>126757.65</v>
      </c>
      <c r="I130" s="59">
        <f t="shared" si="2"/>
        <v>99.96660094637222</v>
      </c>
      <c r="J130" s="59">
        <f t="shared" si="3"/>
        <v>100</v>
      </c>
    </row>
    <row r="131" spans="1:10" ht="14.25">
      <c r="A131" s="97"/>
      <c r="B131" s="71" t="s">
        <v>145</v>
      </c>
      <c r="C131" s="5"/>
      <c r="D131" s="5"/>
      <c r="E131" s="5" t="s">
        <v>111</v>
      </c>
      <c r="F131" s="21">
        <v>0</v>
      </c>
      <c r="G131" s="31">
        <v>0</v>
      </c>
      <c r="H131" s="44">
        <v>7680</v>
      </c>
      <c r="I131" s="59">
        <v>0</v>
      </c>
      <c r="J131" s="59">
        <v>0</v>
      </c>
    </row>
    <row r="132" spans="1:10" ht="14.25">
      <c r="A132" s="97"/>
      <c r="B132" s="69" t="s">
        <v>57</v>
      </c>
      <c r="C132" s="5"/>
      <c r="D132" s="5"/>
      <c r="E132" s="5" t="s">
        <v>109</v>
      </c>
      <c r="F132" s="21">
        <v>0</v>
      </c>
      <c r="G132" s="31">
        <v>0</v>
      </c>
      <c r="H132" s="44">
        <v>12.67</v>
      </c>
      <c r="I132" s="59">
        <v>0</v>
      </c>
      <c r="J132" s="59">
        <v>0</v>
      </c>
    </row>
    <row r="133" spans="1:10" ht="14.25">
      <c r="A133" s="97"/>
      <c r="B133" s="71" t="s">
        <v>39</v>
      </c>
      <c r="C133" s="5"/>
      <c r="D133" s="5"/>
      <c r="E133" s="5" t="s">
        <v>110</v>
      </c>
      <c r="F133" s="21">
        <v>0</v>
      </c>
      <c r="G133" s="31">
        <v>0</v>
      </c>
      <c r="H133" s="44">
        <v>167</v>
      </c>
      <c r="I133" s="59">
        <v>0</v>
      </c>
      <c r="J133" s="59">
        <v>0</v>
      </c>
    </row>
    <row r="134" spans="1:10" ht="15" customHeight="1">
      <c r="A134" s="97"/>
      <c r="B134" s="69" t="s">
        <v>166</v>
      </c>
      <c r="C134" s="5"/>
      <c r="D134" s="5" t="s">
        <v>63</v>
      </c>
      <c r="E134" s="5"/>
      <c r="F134" s="21">
        <f>SUM(F135:F138)</f>
        <v>25000</v>
      </c>
      <c r="G134" s="31">
        <f>SUM(G135:G138)</f>
        <v>35100</v>
      </c>
      <c r="H134" s="44">
        <f>SUM(H135:H138)</f>
        <v>39518.53</v>
      </c>
      <c r="I134" s="59">
        <f t="shared" si="2"/>
        <v>112.58840455840455</v>
      </c>
      <c r="J134" s="59">
        <f t="shared" si="3"/>
        <v>140.39999999999998</v>
      </c>
    </row>
    <row r="135" spans="1:10" ht="15.75" customHeight="1">
      <c r="A135" s="97"/>
      <c r="B135" s="69" t="s">
        <v>136</v>
      </c>
      <c r="C135" s="5"/>
      <c r="D135" s="5"/>
      <c r="E135" s="5" t="s">
        <v>107</v>
      </c>
      <c r="F135" s="21">
        <v>25000</v>
      </c>
      <c r="G135" s="31">
        <v>25000</v>
      </c>
      <c r="H135" s="44">
        <v>30937.54</v>
      </c>
      <c r="I135" s="59">
        <f t="shared" si="2"/>
        <v>123.75016000000001</v>
      </c>
      <c r="J135" s="59">
        <f t="shared" si="3"/>
        <v>100</v>
      </c>
    </row>
    <row r="136" spans="1:10" ht="15.75" customHeight="1">
      <c r="A136" s="97"/>
      <c r="B136" s="69" t="s">
        <v>40</v>
      </c>
      <c r="C136" s="5"/>
      <c r="D136" s="5"/>
      <c r="E136" s="5" t="s">
        <v>108</v>
      </c>
      <c r="F136" s="21">
        <v>0</v>
      </c>
      <c r="G136" s="31">
        <v>10100</v>
      </c>
      <c r="H136" s="44">
        <v>7394.18</v>
      </c>
      <c r="I136" s="59">
        <f t="shared" si="2"/>
        <v>73.20970297029703</v>
      </c>
      <c r="J136" s="59">
        <v>0</v>
      </c>
    </row>
    <row r="137" spans="1:10" ht="13.5" customHeight="1">
      <c r="A137" s="97"/>
      <c r="B137" s="69" t="s">
        <v>57</v>
      </c>
      <c r="C137" s="5"/>
      <c r="D137" s="5"/>
      <c r="E137" s="5" t="s">
        <v>109</v>
      </c>
      <c r="F137" s="21">
        <v>0</v>
      </c>
      <c r="G137" s="31">
        <v>0</v>
      </c>
      <c r="H137" s="44">
        <v>50.7</v>
      </c>
      <c r="I137" s="59">
        <v>0</v>
      </c>
      <c r="J137" s="59">
        <v>0</v>
      </c>
    </row>
    <row r="138" spans="1:10" ht="12.75" customHeight="1">
      <c r="A138" s="97"/>
      <c r="B138" s="71" t="s">
        <v>39</v>
      </c>
      <c r="C138" s="5"/>
      <c r="D138" s="5"/>
      <c r="E138" s="5" t="s">
        <v>110</v>
      </c>
      <c r="F138" s="21">
        <v>0</v>
      </c>
      <c r="G138" s="31">
        <v>0</v>
      </c>
      <c r="H138" s="44">
        <v>1136.11</v>
      </c>
      <c r="I138" s="59">
        <v>0</v>
      </c>
      <c r="J138" s="59">
        <v>0</v>
      </c>
    </row>
    <row r="139" spans="1:10" ht="14.25">
      <c r="A139" s="97"/>
      <c r="B139" s="71" t="s">
        <v>65</v>
      </c>
      <c r="C139" s="5"/>
      <c r="D139" s="5" t="s">
        <v>64</v>
      </c>
      <c r="E139" s="5"/>
      <c r="F139" s="21">
        <f>SUM(F140)</f>
        <v>105000</v>
      </c>
      <c r="G139" s="31">
        <f>SUM(G140)</f>
        <v>105000</v>
      </c>
      <c r="H139" s="44">
        <f>SUM(H140)</f>
        <v>106827.86</v>
      </c>
      <c r="I139" s="59">
        <f t="shared" si="2"/>
        <v>101.74081904761904</v>
      </c>
      <c r="J139" s="59">
        <f t="shared" si="3"/>
        <v>100</v>
      </c>
    </row>
    <row r="140" spans="1:10" ht="14.25">
      <c r="A140" s="97"/>
      <c r="B140" s="71" t="s">
        <v>136</v>
      </c>
      <c r="C140" s="5"/>
      <c r="D140" s="5"/>
      <c r="E140" s="5" t="s">
        <v>107</v>
      </c>
      <c r="F140" s="21">
        <v>105000</v>
      </c>
      <c r="G140" s="31">
        <v>105000</v>
      </c>
      <c r="H140" s="44">
        <v>106827.86</v>
      </c>
      <c r="I140" s="59">
        <f aca="true" t="shared" si="5" ref="I140:I206">SUM(H140/G140*100)</f>
        <v>101.74081904761904</v>
      </c>
      <c r="J140" s="59">
        <f>SUM(G140/F140*100)</f>
        <v>100</v>
      </c>
    </row>
    <row r="141" spans="1:10" ht="15">
      <c r="A141" s="97" t="s">
        <v>26</v>
      </c>
      <c r="B141" s="73" t="s">
        <v>152</v>
      </c>
      <c r="C141" s="8" t="s">
        <v>150</v>
      </c>
      <c r="D141" s="5"/>
      <c r="E141" s="5"/>
      <c r="F141" s="30">
        <f>SUM(F142)</f>
        <v>0</v>
      </c>
      <c r="G141" s="26">
        <f>SUM(G142)</f>
        <v>0</v>
      </c>
      <c r="H141" s="24">
        <f>SUM(H142)</f>
        <v>162</v>
      </c>
      <c r="I141" s="60">
        <v>0</v>
      </c>
      <c r="J141" s="60">
        <v>0</v>
      </c>
    </row>
    <row r="142" spans="1:10" ht="14.25">
      <c r="A142" s="97"/>
      <c r="B142" s="69" t="s">
        <v>164</v>
      </c>
      <c r="C142" s="5"/>
      <c r="D142" s="5" t="s">
        <v>151</v>
      </c>
      <c r="E142" s="5" t="s">
        <v>110</v>
      </c>
      <c r="F142" s="21">
        <v>0</v>
      </c>
      <c r="G142" s="31">
        <v>0</v>
      </c>
      <c r="H142" s="44">
        <v>162</v>
      </c>
      <c r="I142" s="59">
        <v>0</v>
      </c>
      <c r="J142" s="59">
        <v>0</v>
      </c>
    </row>
    <row r="143" spans="1:10" ht="15">
      <c r="A143" s="97" t="s">
        <v>84</v>
      </c>
      <c r="B143" s="72" t="s">
        <v>194</v>
      </c>
      <c r="C143" s="17" t="s">
        <v>192</v>
      </c>
      <c r="D143" s="17"/>
      <c r="E143" s="17"/>
      <c r="F143" s="26">
        <f>SUM(F144)</f>
        <v>0</v>
      </c>
      <c r="G143" s="26">
        <f>SUM(G144)</f>
        <v>0</v>
      </c>
      <c r="H143" s="24">
        <f>SUM(H144)</f>
        <v>6903.75</v>
      </c>
      <c r="I143" s="60">
        <v>0</v>
      </c>
      <c r="J143" s="60">
        <v>0</v>
      </c>
    </row>
    <row r="144" spans="1:10" ht="14.25">
      <c r="A144" s="97"/>
      <c r="B144" s="69" t="s">
        <v>195</v>
      </c>
      <c r="C144" s="5"/>
      <c r="D144" s="5" t="s">
        <v>193</v>
      </c>
      <c r="E144" s="5" t="s">
        <v>107</v>
      </c>
      <c r="F144" s="21">
        <v>0</v>
      </c>
      <c r="G144" s="31">
        <v>0</v>
      </c>
      <c r="H144" s="44">
        <v>6903.75</v>
      </c>
      <c r="I144" s="59">
        <v>0</v>
      </c>
      <c r="J144" s="59">
        <v>0</v>
      </c>
    </row>
    <row r="145" spans="1:10" ht="15.75" thickBot="1">
      <c r="A145" s="88">
        <v>1</v>
      </c>
      <c r="B145" s="88">
        <v>2</v>
      </c>
      <c r="C145" s="88">
        <v>3</v>
      </c>
      <c r="D145" s="88">
        <v>4</v>
      </c>
      <c r="E145" s="88">
        <v>5</v>
      </c>
      <c r="F145" s="88">
        <v>6</v>
      </c>
      <c r="G145" s="89">
        <v>7</v>
      </c>
      <c r="H145" s="89">
        <v>8</v>
      </c>
      <c r="I145" s="89">
        <v>9</v>
      </c>
      <c r="J145" s="89">
        <v>10</v>
      </c>
    </row>
    <row r="146" spans="1:10" ht="15.75" thickBot="1">
      <c r="A146" s="90"/>
      <c r="B146" s="80" t="s">
        <v>100</v>
      </c>
      <c r="C146" s="37"/>
      <c r="D146" s="37"/>
      <c r="E146" s="37"/>
      <c r="F146" s="38">
        <f>SUM(F147)</f>
        <v>28913229</v>
      </c>
      <c r="G146" s="38">
        <f>SUM(G147)</f>
        <v>29243615</v>
      </c>
      <c r="H146" s="39">
        <f>SUM(H147)</f>
        <v>29243615</v>
      </c>
      <c r="I146" s="63">
        <f t="shared" si="5"/>
        <v>100</v>
      </c>
      <c r="J146" s="64">
        <f>SUM(G146/F146*100)</f>
        <v>101.14268108899218</v>
      </c>
    </row>
    <row r="147" spans="1:10" ht="14.25" customHeight="1">
      <c r="A147" s="99" t="s">
        <v>5</v>
      </c>
      <c r="B147" s="82" t="s">
        <v>45</v>
      </c>
      <c r="C147" s="6" t="s">
        <v>46</v>
      </c>
      <c r="D147" s="6"/>
      <c r="E147" s="6"/>
      <c r="F147" s="36">
        <f>SUM(F148:F151)</f>
        <v>28913229</v>
      </c>
      <c r="G147" s="47">
        <f>SUM(G148:G151)</f>
        <v>29243615</v>
      </c>
      <c r="H147" s="23">
        <f>SUM(H148:H151)</f>
        <v>29243615</v>
      </c>
      <c r="I147" s="62">
        <f t="shared" si="5"/>
        <v>100</v>
      </c>
      <c r="J147" s="62">
        <f>SUM(G147/F147*100)</f>
        <v>101.14268108899218</v>
      </c>
    </row>
    <row r="148" spans="1:10" ht="29.25" customHeight="1">
      <c r="A148" s="97"/>
      <c r="B148" s="69" t="s">
        <v>69</v>
      </c>
      <c r="C148" s="5"/>
      <c r="D148" s="5" t="s">
        <v>70</v>
      </c>
      <c r="E148" s="5" t="s">
        <v>123</v>
      </c>
      <c r="F148" s="21">
        <v>25602486</v>
      </c>
      <c r="G148" s="31">
        <v>25550155</v>
      </c>
      <c r="H148" s="44">
        <v>25550155</v>
      </c>
      <c r="I148" s="59">
        <f t="shared" si="5"/>
        <v>100</v>
      </c>
      <c r="J148" s="59">
        <f>SUM(G148/F148*100)</f>
        <v>99.79560188022366</v>
      </c>
    </row>
    <row r="149" spans="1:10" ht="14.25">
      <c r="A149" s="97"/>
      <c r="B149" s="69" t="s">
        <v>224</v>
      </c>
      <c r="C149" s="5"/>
      <c r="D149" s="5" t="s">
        <v>222</v>
      </c>
      <c r="E149" s="5" t="s">
        <v>223</v>
      </c>
      <c r="F149" s="21">
        <v>0</v>
      </c>
      <c r="G149" s="31">
        <v>382717</v>
      </c>
      <c r="H149" s="44">
        <v>382717</v>
      </c>
      <c r="I149" s="59">
        <f t="shared" si="5"/>
        <v>100</v>
      </c>
      <c r="J149" s="59">
        <v>0</v>
      </c>
    </row>
    <row r="150" spans="1:10" ht="30" customHeight="1">
      <c r="A150" s="97"/>
      <c r="B150" s="69" t="s">
        <v>128</v>
      </c>
      <c r="C150" s="5"/>
      <c r="D150" s="5" t="s">
        <v>71</v>
      </c>
      <c r="E150" s="5" t="s">
        <v>123</v>
      </c>
      <c r="F150" s="21">
        <v>3029100</v>
      </c>
      <c r="G150" s="31">
        <v>3029100</v>
      </c>
      <c r="H150" s="44">
        <v>3029100</v>
      </c>
      <c r="I150" s="59">
        <f t="shared" si="5"/>
        <v>100</v>
      </c>
      <c r="J150" s="59">
        <f aca="true" t="shared" si="6" ref="J150:J156">SUM(G150/F150*100)</f>
        <v>100</v>
      </c>
    </row>
    <row r="151" spans="1:10" ht="16.5" customHeight="1" thickBot="1">
      <c r="A151" s="100"/>
      <c r="B151" s="91" t="s">
        <v>135</v>
      </c>
      <c r="C151" s="7"/>
      <c r="D151" s="7" t="s">
        <v>131</v>
      </c>
      <c r="E151" s="7" t="s">
        <v>123</v>
      </c>
      <c r="F151" s="22">
        <v>281643</v>
      </c>
      <c r="G151" s="45">
        <v>281643</v>
      </c>
      <c r="H151" s="46">
        <v>281643</v>
      </c>
      <c r="I151" s="61">
        <f t="shared" si="5"/>
        <v>100</v>
      </c>
      <c r="J151" s="61">
        <f t="shared" si="6"/>
        <v>100</v>
      </c>
    </row>
    <row r="152" spans="1:10" ht="15.75" thickBot="1">
      <c r="A152" s="93"/>
      <c r="B152" s="87" t="s">
        <v>129</v>
      </c>
      <c r="C152" s="43"/>
      <c r="D152" s="41"/>
      <c r="E152" s="41"/>
      <c r="F152" s="42">
        <f>SUM(F153+F157+F161+F165+F167+F173+F176+F180)</f>
        <v>1167479</v>
      </c>
      <c r="G152" s="38">
        <f>SUM(G153+G157+G161+G165+G167+G173+G176+G180)</f>
        <v>2407322</v>
      </c>
      <c r="H152" s="39">
        <f>SUM(H153+H157+H161+H165+H167+H173+H176+H180)</f>
        <v>2224050.36</v>
      </c>
      <c r="I152" s="63">
        <f t="shared" si="5"/>
        <v>92.3869079416879</v>
      </c>
      <c r="J152" s="64">
        <f t="shared" si="6"/>
        <v>206.1983127747908</v>
      </c>
    </row>
    <row r="153" spans="1:10" ht="15">
      <c r="A153" s="99" t="s">
        <v>5</v>
      </c>
      <c r="B153" s="92" t="s">
        <v>33</v>
      </c>
      <c r="C153" s="6" t="s">
        <v>72</v>
      </c>
      <c r="D153" s="28"/>
      <c r="E153" s="29"/>
      <c r="F153" s="35">
        <f>SUM(F154+F156)</f>
        <v>53000</v>
      </c>
      <c r="G153" s="34">
        <f>SUM(G154+G156)</f>
        <v>50590</v>
      </c>
      <c r="H153" s="23">
        <f>SUM(H154+H156)</f>
        <v>50590</v>
      </c>
      <c r="I153" s="65">
        <f t="shared" si="5"/>
        <v>100</v>
      </c>
      <c r="J153" s="65">
        <f t="shared" si="6"/>
        <v>95.45283018867924</v>
      </c>
    </row>
    <row r="154" spans="1:10" ht="15">
      <c r="A154" s="97"/>
      <c r="B154" s="71" t="s">
        <v>165</v>
      </c>
      <c r="C154" s="8"/>
      <c r="D154" s="11">
        <v>75020</v>
      </c>
      <c r="E154" s="5"/>
      <c r="F154" s="31">
        <f>SUM(F155)</f>
        <v>35000</v>
      </c>
      <c r="G154" s="31">
        <f>SUM(G155)</f>
        <v>35000</v>
      </c>
      <c r="H154" s="44">
        <f>SUM(H155)</f>
        <v>35000</v>
      </c>
      <c r="I154" s="59">
        <f t="shared" si="5"/>
        <v>100</v>
      </c>
      <c r="J154" s="59">
        <f t="shared" si="6"/>
        <v>100</v>
      </c>
    </row>
    <row r="155" spans="1:10" ht="29.25">
      <c r="A155" s="97"/>
      <c r="B155" s="69" t="s">
        <v>196</v>
      </c>
      <c r="C155" s="8"/>
      <c r="D155" s="11"/>
      <c r="E155" s="5" t="s">
        <v>148</v>
      </c>
      <c r="F155" s="21">
        <v>35000</v>
      </c>
      <c r="G155" s="31">
        <v>35000</v>
      </c>
      <c r="H155" s="44">
        <v>35000</v>
      </c>
      <c r="I155" s="59">
        <f t="shared" si="5"/>
        <v>100</v>
      </c>
      <c r="J155" s="59">
        <f t="shared" si="6"/>
        <v>100</v>
      </c>
    </row>
    <row r="156" spans="1:10" ht="28.5" customHeight="1">
      <c r="A156" s="97"/>
      <c r="B156" s="69" t="s">
        <v>74</v>
      </c>
      <c r="C156" s="5"/>
      <c r="D156" s="5" t="s">
        <v>73</v>
      </c>
      <c r="E156" s="5" t="s">
        <v>124</v>
      </c>
      <c r="F156" s="21">
        <v>18000</v>
      </c>
      <c r="G156" s="31">
        <v>15590</v>
      </c>
      <c r="H156" s="44">
        <v>15590</v>
      </c>
      <c r="I156" s="59">
        <f t="shared" si="5"/>
        <v>100</v>
      </c>
      <c r="J156" s="59">
        <f t="shared" si="6"/>
        <v>86.61111111111111</v>
      </c>
    </row>
    <row r="157" spans="1:10" ht="30.75" customHeight="1">
      <c r="A157" s="97" t="s">
        <v>7</v>
      </c>
      <c r="B157" s="73" t="s">
        <v>14</v>
      </c>
      <c r="C157" s="17" t="s">
        <v>75</v>
      </c>
      <c r="D157" s="5"/>
      <c r="E157" s="5"/>
      <c r="F157" s="26">
        <f>SUM(F158)</f>
        <v>0</v>
      </c>
      <c r="G157" s="26">
        <f>SUM(G158)</f>
        <v>55000</v>
      </c>
      <c r="H157" s="24">
        <f>SUM(H158)</f>
        <v>55000</v>
      </c>
      <c r="I157" s="60">
        <f t="shared" si="5"/>
        <v>100</v>
      </c>
      <c r="J157" s="60">
        <v>0</v>
      </c>
    </row>
    <row r="158" spans="1:10" ht="14.25">
      <c r="A158" s="97"/>
      <c r="B158" s="69" t="s">
        <v>16</v>
      </c>
      <c r="C158" s="5"/>
      <c r="D158" s="5" t="s">
        <v>92</v>
      </c>
      <c r="E158" s="5"/>
      <c r="F158" s="21">
        <f>SUM(F159:F160)</f>
        <v>0</v>
      </c>
      <c r="G158" s="31">
        <f>SUM(G159:G160)</f>
        <v>55000</v>
      </c>
      <c r="H158" s="44">
        <f>SUM(H159:H160)</f>
        <v>55000</v>
      </c>
      <c r="I158" s="59">
        <f t="shared" si="5"/>
        <v>100</v>
      </c>
      <c r="J158" s="59">
        <v>0</v>
      </c>
    </row>
    <row r="159" spans="1:10" ht="28.5">
      <c r="A159" s="97"/>
      <c r="B159" s="69" t="s">
        <v>196</v>
      </c>
      <c r="C159" s="5"/>
      <c r="D159" s="5"/>
      <c r="E159" s="5" t="s">
        <v>148</v>
      </c>
      <c r="F159" s="21">
        <v>0</v>
      </c>
      <c r="G159" s="31">
        <v>5000</v>
      </c>
      <c r="H159" s="44">
        <v>5000</v>
      </c>
      <c r="I159" s="59">
        <f t="shared" si="5"/>
        <v>100</v>
      </c>
      <c r="J159" s="59">
        <v>0</v>
      </c>
    </row>
    <row r="160" spans="1:10" ht="28.5" customHeight="1">
      <c r="A160" s="97"/>
      <c r="B160" s="69" t="s">
        <v>216</v>
      </c>
      <c r="C160" s="5"/>
      <c r="D160" s="5"/>
      <c r="E160" s="5" t="s">
        <v>215</v>
      </c>
      <c r="F160" s="21">
        <v>0</v>
      </c>
      <c r="G160" s="31">
        <v>50000</v>
      </c>
      <c r="H160" s="44">
        <v>50000</v>
      </c>
      <c r="I160" s="59">
        <f t="shared" si="5"/>
        <v>100</v>
      </c>
      <c r="J160" s="59">
        <v>0</v>
      </c>
    </row>
    <row r="161" spans="1:10" ht="15">
      <c r="A161" s="97" t="s">
        <v>10</v>
      </c>
      <c r="B161" s="70" t="s">
        <v>161</v>
      </c>
      <c r="C161" s="8" t="s">
        <v>159</v>
      </c>
      <c r="D161" s="13"/>
      <c r="E161" s="5"/>
      <c r="F161" s="30">
        <f>SUM(F162)</f>
        <v>0</v>
      </c>
      <c r="G161" s="26">
        <f>SUM(G162)</f>
        <v>310714</v>
      </c>
      <c r="H161" s="24">
        <f>SUM(H162)</f>
        <v>301196.14</v>
      </c>
      <c r="I161" s="60">
        <f t="shared" si="5"/>
        <v>96.9367778728992</v>
      </c>
      <c r="J161" s="60">
        <v>0</v>
      </c>
    </row>
    <row r="162" spans="1:10" ht="15">
      <c r="A162" s="97"/>
      <c r="B162" s="71" t="s">
        <v>162</v>
      </c>
      <c r="C162" s="8"/>
      <c r="D162" s="5" t="s">
        <v>160</v>
      </c>
      <c r="E162" s="5"/>
      <c r="F162" s="21">
        <f>SUM(F163:F164)</f>
        <v>0</v>
      </c>
      <c r="G162" s="31">
        <f>SUM(G163:G164)</f>
        <v>310714</v>
      </c>
      <c r="H162" s="44">
        <f>SUM(H163:H164)</f>
        <v>301196.14</v>
      </c>
      <c r="I162" s="59">
        <f t="shared" si="5"/>
        <v>96.9367778728992</v>
      </c>
      <c r="J162" s="59">
        <v>0</v>
      </c>
    </row>
    <row r="163" spans="1:10" ht="29.25">
      <c r="A163" s="97"/>
      <c r="B163" s="69" t="s">
        <v>191</v>
      </c>
      <c r="C163" s="8"/>
      <c r="D163" s="5"/>
      <c r="E163" s="5" t="s">
        <v>184</v>
      </c>
      <c r="F163" s="21">
        <v>0</v>
      </c>
      <c r="G163" s="31">
        <v>233036</v>
      </c>
      <c r="H163" s="44">
        <v>225897.1</v>
      </c>
      <c r="I163" s="59">
        <f t="shared" si="5"/>
        <v>96.9365677406066</v>
      </c>
      <c r="J163" s="59">
        <v>0</v>
      </c>
    </row>
    <row r="164" spans="1:10" ht="28.5">
      <c r="A164" s="97"/>
      <c r="B164" s="69" t="s">
        <v>191</v>
      </c>
      <c r="C164" s="5"/>
      <c r="D164" s="5"/>
      <c r="E164" s="5" t="s">
        <v>185</v>
      </c>
      <c r="F164" s="21">
        <v>0</v>
      </c>
      <c r="G164" s="31">
        <v>77678</v>
      </c>
      <c r="H164" s="44">
        <v>75299.04</v>
      </c>
      <c r="I164" s="59">
        <f t="shared" si="5"/>
        <v>96.93740827518731</v>
      </c>
      <c r="J164" s="59">
        <v>0</v>
      </c>
    </row>
    <row r="165" spans="1:10" ht="15">
      <c r="A165" s="97" t="s">
        <v>102</v>
      </c>
      <c r="B165" s="70" t="s">
        <v>18</v>
      </c>
      <c r="C165" s="8" t="s">
        <v>61</v>
      </c>
      <c r="D165" s="8"/>
      <c r="E165" s="8"/>
      <c r="F165" s="30">
        <f>SUM(F166)</f>
        <v>0</v>
      </c>
      <c r="G165" s="26">
        <f>SUM(G166)</f>
        <v>38000</v>
      </c>
      <c r="H165" s="24">
        <f>SUM(H166)</f>
        <v>37832.29</v>
      </c>
      <c r="I165" s="60">
        <f t="shared" si="5"/>
        <v>99.55865789473684</v>
      </c>
      <c r="J165" s="60">
        <v>0</v>
      </c>
    </row>
    <row r="166" spans="1:10" ht="14.25">
      <c r="A166" s="97"/>
      <c r="B166" s="71" t="s">
        <v>149</v>
      </c>
      <c r="C166" s="5"/>
      <c r="D166" s="5" t="s">
        <v>147</v>
      </c>
      <c r="E166" s="5" t="s">
        <v>148</v>
      </c>
      <c r="F166" s="21">
        <v>0</v>
      </c>
      <c r="G166" s="31">
        <v>38000</v>
      </c>
      <c r="H166" s="44">
        <v>37832.29</v>
      </c>
      <c r="I166" s="59">
        <f t="shared" si="5"/>
        <v>99.55865789473684</v>
      </c>
      <c r="J166" s="59">
        <v>0</v>
      </c>
    </row>
    <row r="167" spans="1:10" ht="15">
      <c r="A167" s="97" t="s">
        <v>15</v>
      </c>
      <c r="B167" s="73" t="s">
        <v>138</v>
      </c>
      <c r="C167" s="8" t="s">
        <v>112</v>
      </c>
      <c r="D167" s="8"/>
      <c r="E167" s="8"/>
      <c r="F167" s="30">
        <f>SUM(F168:F170)</f>
        <v>1114479</v>
      </c>
      <c r="G167" s="26">
        <f>SUM(G168:G170)</f>
        <v>1193479</v>
      </c>
      <c r="H167" s="24">
        <f>SUM(H168:H170)</f>
        <v>1368600.23</v>
      </c>
      <c r="I167" s="60">
        <f t="shared" si="5"/>
        <v>114.67317229712461</v>
      </c>
      <c r="J167" s="60">
        <f>SUM(G167/F167*100)</f>
        <v>107.08851400519883</v>
      </c>
    </row>
    <row r="168" spans="1:10" ht="14.25">
      <c r="A168" s="97"/>
      <c r="B168" s="71" t="s">
        <v>27</v>
      </c>
      <c r="C168" s="5"/>
      <c r="D168" s="5" t="s">
        <v>113</v>
      </c>
      <c r="E168" s="5" t="s">
        <v>146</v>
      </c>
      <c r="F168" s="21">
        <v>1056768</v>
      </c>
      <c r="G168" s="31">
        <v>1056768</v>
      </c>
      <c r="H168" s="44">
        <v>1219473.03</v>
      </c>
      <c r="I168" s="59">
        <f t="shared" si="5"/>
        <v>115.39647585846657</v>
      </c>
      <c r="J168" s="59">
        <f>SUM(G168/F168*100)</f>
        <v>100</v>
      </c>
    </row>
    <row r="169" spans="1:10" ht="14.25">
      <c r="A169" s="97"/>
      <c r="B169" s="71" t="s">
        <v>29</v>
      </c>
      <c r="C169" s="5"/>
      <c r="D169" s="5" t="s">
        <v>115</v>
      </c>
      <c r="E169" s="5" t="s">
        <v>146</v>
      </c>
      <c r="F169" s="21">
        <v>57711</v>
      </c>
      <c r="G169" s="31">
        <v>57711</v>
      </c>
      <c r="H169" s="44">
        <v>70127.2</v>
      </c>
      <c r="I169" s="59">
        <f t="shared" si="5"/>
        <v>121.51444265391346</v>
      </c>
      <c r="J169" s="59">
        <f>SUM(G169/F169*100)</f>
        <v>100</v>
      </c>
    </row>
    <row r="170" spans="1:10" ht="14.25">
      <c r="A170" s="97"/>
      <c r="B170" s="71" t="s">
        <v>24</v>
      </c>
      <c r="C170" s="5"/>
      <c r="D170" s="5" t="s">
        <v>232</v>
      </c>
      <c r="E170" s="5" t="s">
        <v>124</v>
      </c>
      <c r="F170" s="21">
        <v>0</v>
      </c>
      <c r="G170" s="31">
        <v>79000</v>
      </c>
      <c r="H170" s="44">
        <v>79000</v>
      </c>
      <c r="I170" s="59">
        <f t="shared" si="5"/>
        <v>100</v>
      </c>
      <c r="J170" s="59">
        <v>0</v>
      </c>
    </row>
    <row r="171" spans="1:10" ht="15">
      <c r="A171" s="10">
        <v>1</v>
      </c>
      <c r="B171" s="10">
        <v>2</v>
      </c>
      <c r="C171" s="10">
        <v>3</v>
      </c>
      <c r="D171" s="10">
        <v>4</v>
      </c>
      <c r="E171" s="10">
        <v>5</v>
      </c>
      <c r="F171" s="10">
        <v>6</v>
      </c>
      <c r="G171" s="68">
        <v>7</v>
      </c>
      <c r="H171" s="68">
        <v>8</v>
      </c>
      <c r="I171" s="68">
        <v>9</v>
      </c>
      <c r="J171" s="68">
        <v>10</v>
      </c>
    </row>
    <row r="172" spans="1:10" ht="15">
      <c r="A172" s="98" t="s">
        <v>17</v>
      </c>
      <c r="B172" s="73" t="s">
        <v>139</v>
      </c>
      <c r="C172" s="10">
        <v>853</v>
      </c>
      <c r="D172" s="10"/>
      <c r="E172" s="10"/>
      <c r="F172" s="51">
        <f>SUM(F173)</f>
        <v>0</v>
      </c>
      <c r="G172" s="54">
        <f>SUM(G173)</f>
        <v>40000</v>
      </c>
      <c r="H172" s="54">
        <f>SUM(H173)</f>
        <v>40000</v>
      </c>
      <c r="I172" s="60">
        <f t="shared" si="5"/>
        <v>100</v>
      </c>
      <c r="J172" s="60">
        <v>0</v>
      </c>
    </row>
    <row r="173" spans="1:10" ht="15">
      <c r="A173" s="98"/>
      <c r="B173" s="76" t="s">
        <v>24</v>
      </c>
      <c r="C173" s="10"/>
      <c r="D173" s="52">
        <v>85395</v>
      </c>
      <c r="E173" s="52"/>
      <c r="F173" s="53">
        <f>SUM(F174:F175)</f>
        <v>0</v>
      </c>
      <c r="G173" s="53">
        <f>SUM(G174:G175)</f>
        <v>40000</v>
      </c>
      <c r="H173" s="53">
        <f>SUM(H174:H175)</f>
        <v>40000</v>
      </c>
      <c r="I173" s="59">
        <f t="shared" si="5"/>
        <v>100</v>
      </c>
      <c r="J173" s="59">
        <v>0</v>
      </c>
    </row>
    <row r="174" spans="1:10" ht="29.25">
      <c r="A174" s="98"/>
      <c r="B174" s="69" t="s">
        <v>196</v>
      </c>
      <c r="C174" s="10"/>
      <c r="D174" s="52"/>
      <c r="E174" s="52">
        <v>2310</v>
      </c>
      <c r="F174" s="53">
        <v>0</v>
      </c>
      <c r="G174" s="53">
        <v>30000</v>
      </c>
      <c r="H174" s="53">
        <v>30000</v>
      </c>
      <c r="I174" s="59">
        <f t="shared" si="5"/>
        <v>100</v>
      </c>
      <c r="J174" s="59">
        <v>0</v>
      </c>
    </row>
    <row r="175" spans="1:10" ht="29.25" customHeight="1">
      <c r="A175" s="98"/>
      <c r="B175" s="69" t="s">
        <v>216</v>
      </c>
      <c r="C175" s="10"/>
      <c r="D175" s="52"/>
      <c r="E175" s="52">
        <v>6610</v>
      </c>
      <c r="F175" s="53">
        <v>0</v>
      </c>
      <c r="G175" s="53">
        <v>10000</v>
      </c>
      <c r="H175" s="53">
        <v>10000</v>
      </c>
      <c r="I175" s="59">
        <f t="shared" si="5"/>
        <v>100</v>
      </c>
      <c r="J175" s="59">
        <v>0</v>
      </c>
    </row>
    <row r="176" spans="1:10" ht="15">
      <c r="A176" s="97" t="s">
        <v>20</v>
      </c>
      <c r="B176" s="73" t="s">
        <v>30</v>
      </c>
      <c r="C176" s="8" t="s">
        <v>96</v>
      </c>
      <c r="D176" s="5"/>
      <c r="E176" s="5"/>
      <c r="F176" s="30">
        <f>SUM(F177)</f>
        <v>0</v>
      </c>
      <c r="G176" s="26">
        <f>SUM(G177)</f>
        <v>506994</v>
      </c>
      <c r="H176" s="24">
        <f>SUM(H177)</f>
        <v>210515.27</v>
      </c>
      <c r="I176" s="60">
        <f t="shared" si="5"/>
        <v>41.52224089436955</v>
      </c>
      <c r="J176" s="60">
        <v>0</v>
      </c>
    </row>
    <row r="177" spans="1:10" ht="14.25">
      <c r="A177" s="97"/>
      <c r="B177" s="69" t="s">
        <v>163</v>
      </c>
      <c r="C177" s="5"/>
      <c r="D177" s="5" t="s">
        <v>97</v>
      </c>
      <c r="E177" s="5"/>
      <c r="F177" s="21">
        <f>SUM(F178:F179)</f>
        <v>0</v>
      </c>
      <c r="G177" s="31">
        <f>SUM(G178:G179)</f>
        <v>506994</v>
      </c>
      <c r="H177" s="44">
        <f>SUM(H178:H179)</f>
        <v>210515.27</v>
      </c>
      <c r="I177" s="59">
        <f t="shared" si="5"/>
        <v>41.52224089436955</v>
      </c>
      <c r="J177" s="59">
        <v>0</v>
      </c>
    </row>
    <row r="178" spans="1:10" ht="28.5">
      <c r="A178" s="97"/>
      <c r="B178" s="69" t="s">
        <v>191</v>
      </c>
      <c r="C178" s="5"/>
      <c r="D178" s="5"/>
      <c r="E178" s="5" t="s">
        <v>184</v>
      </c>
      <c r="F178" s="21">
        <v>0</v>
      </c>
      <c r="G178" s="31">
        <v>318826</v>
      </c>
      <c r="H178" s="44">
        <v>134448.36</v>
      </c>
      <c r="I178" s="59">
        <f t="shared" si="5"/>
        <v>42.16982303827165</v>
      </c>
      <c r="J178" s="59">
        <v>0</v>
      </c>
    </row>
    <row r="179" spans="1:10" ht="28.5">
      <c r="A179" s="97"/>
      <c r="B179" s="69" t="s">
        <v>191</v>
      </c>
      <c r="C179" s="5"/>
      <c r="D179" s="5"/>
      <c r="E179" s="5" t="s">
        <v>185</v>
      </c>
      <c r="F179" s="21">
        <v>0</v>
      </c>
      <c r="G179" s="31">
        <v>188168</v>
      </c>
      <c r="H179" s="44">
        <v>76066.91</v>
      </c>
      <c r="I179" s="59">
        <f t="shared" si="5"/>
        <v>40.42499787424004</v>
      </c>
      <c r="J179" s="59">
        <v>0</v>
      </c>
    </row>
    <row r="180" spans="1:10" ht="15">
      <c r="A180" s="97" t="s">
        <v>22</v>
      </c>
      <c r="B180" s="72" t="s">
        <v>194</v>
      </c>
      <c r="C180" s="17" t="s">
        <v>192</v>
      </c>
      <c r="D180" s="17"/>
      <c r="E180" s="17"/>
      <c r="F180" s="26">
        <f>SUM(F181)</f>
        <v>0</v>
      </c>
      <c r="G180" s="26">
        <f>SUM(G181)</f>
        <v>212545</v>
      </c>
      <c r="H180" s="24">
        <f>SUM(H181)</f>
        <v>160316.43</v>
      </c>
      <c r="I180" s="60">
        <f t="shared" si="5"/>
        <v>75.42705309463878</v>
      </c>
      <c r="J180" s="60">
        <v>0</v>
      </c>
    </row>
    <row r="181" spans="1:10" ht="15" thickBot="1">
      <c r="A181" s="100"/>
      <c r="B181" s="91" t="s">
        <v>195</v>
      </c>
      <c r="C181" s="7"/>
      <c r="D181" s="7" t="s">
        <v>193</v>
      </c>
      <c r="E181" s="7" t="s">
        <v>148</v>
      </c>
      <c r="F181" s="22">
        <v>0</v>
      </c>
      <c r="G181" s="45">
        <v>212545</v>
      </c>
      <c r="H181" s="46">
        <v>160316.43</v>
      </c>
      <c r="I181" s="61">
        <f t="shared" si="5"/>
        <v>75.42705309463878</v>
      </c>
      <c r="J181" s="61">
        <v>0</v>
      </c>
    </row>
    <row r="182" spans="1:10" ht="15.75" thickBot="1">
      <c r="A182" s="93"/>
      <c r="B182" s="94" t="s">
        <v>101</v>
      </c>
      <c r="C182" s="41"/>
      <c r="D182" s="41"/>
      <c r="E182" s="41"/>
      <c r="F182" s="42">
        <f>SUM(F183+F186+F191+F193+F199)</f>
        <v>1202860</v>
      </c>
      <c r="G182" s="38">
        <f>SUM(G183+G186+G191+G193+G199)</f>
        <v>2030639</v>
      </c>
      <c r="H182" s="39">
        <f>SUM(H183+H186+H191+H193+H199)</f>
        <v>1790908.37</v>
      </c>
      <c r="I182" s="63">
        <f t="shared" si="5"/>
        <v>88.19432553004252</v>
      </c>
      <c r="J182" s="64">
        <f aca="true" t="shared" si="7" ref="J182:J187">SUM(G182/F182*100)</f>
        <v>168.81756812929186</v>
      </c>
    </row>
    <row r="183" spans="1:10" ht="15">
      <c r="A183" s="99" t="s">
        <v>5</v>
      </c>
      <c r="B183" s="92" t="s">
        <v>204</v>
      </c>
      <c r="C183" s="6" t="s">
        <v>78</v>
      </c>
      <c r="D183" s="6"/>
      <c r="E183" s="6"/>
      <c r="F183" s="35">
        <f aca="true" t="shared" si="8" ref="F183:H184">SUM(F184)</f>
        <v>157000</v>
      </c>
      <c r="G183" s="34">
        <f t="shared" si="8"/>
        <v>157000</v>
      </c>
      <c r="H183" s="23">
        <f t="shared" si="8"/>
        <v>145967.77</v>
      </c>
      <c r="I183" s="62">
        <f t="shared" si="5"/>
        <v>92.97310191082802</v>
      </c>
      <c r="J183" s="62">
        <f t="shared" si="7"/>
        <v>100</v>
      </c>
    </row>
    <row r="184" spans="1:10" ht="15">
      <c r="A184" s="97"/>
      <c r="B184" s="71" t="s">
        <v>77</v>
      </c>
      <c r="C184" s="8"/>
      <c r="D184" s="5" t="s">
        <v>79</v>
      </c>
      <c r="E184" s="8"/>
      <c r="F184" s="21">
        <f t="shared" si="8"/>
        <v>157000</v>
      </c>
      <c r="G184" s="31">
        <f t="shared" si="8"/>
        <v>157000</v>
      </c>
      <c r="H184" s="44">
        <f>SUM(H185)</f>
        <v>145967.77</v>
      </c>
      <c r="I184" s="59">
        <f t="shared" si="5"/>
        <v>92.97310191082802</v>
      </c>
      <c r="J184" s="59">
        <f t="shared" si="7"/>
        <v>100</v>
      </c>
    </row>
    <row r="185" spans="1:10" ht="28.5">
      <c r="A185" s="97"/>
      <c r="B185" s="77" t="s">
        <v>155</v>
      </c>
      <c r="C185" s="5"/>
      <c r="D185" s="13"/>
      <c r="E185" s="5" t="s">
        <v>125</v>
      </c>
      <c r="F185" s="21">
        <v>157000</v>
      </c>
      <c r="G185" s="31">
        <v>157000</v>
      </c>
      <c r="H185" s="44">
        <v>145967.77</v>
      </c>
      <c r="I185" s="59">
        <f t="shared" si="5"/>
        <v>92.97310191082802</v>
      </c>
      <c r="J185" s="59">
        <f t="shared" si="7"/>
        <v>100</v>
      </c>
    </row>
    <row r="186" spans="1:10" ht="15">
      <c r="A186" s="97" t="s">
        <v>7</v>
      </c>
      <c r="B186" s="70" t="s">
        <v>33</v>
      </c>
      <c r="C186" s="8" t="s">
        <v>72</v>
      </c>
      <c r="D186" s="9"/>
      <c r="E186" s="5"/>
      <c r="F186" s="26">
        <f>SUM(F187)</f>
        <v>1015860</v>
      </c>
      <c r="G186" s="26">
        <f>SUM(G187)</f>
        <v>1076180</v>
      </c>
      <c r="H186" s="24">
        <f>SUM(H187)</f>
        <v>930141.8</v>
      </c>
      <c r="I186" s="60">
        <f t="shared" si="5"/>
        <v>86.42994666319761</v>
      </c>
      <c r="J186" s="60">
        <f t="shared" si="7"/>
        <v>105.93782607839664</v>
      </c>
    </row>
    <row r="187" spans="1:10" ht="15">
      <c r="A187" s="97"/>
      <c r="B187" s="71" t="s">
        <v>165</v>
      </c>
      <c r="C187" s="8"/>
      <c r="D187" s="11">
        <v>75020</v>
      </c>
      <c r="E187" s="5"/>
      <c r="F187" s="31">
        <f>SUM(F188:F190)</f>
        <v>1015860</v>
      </c>
      <c r="G187" s="31">
        <f>SUM(G188:G190)</f>
        <v>1076180</v>
      </c>
      <c r="H187" s="44">
        <f>SUM(H188:H190)</f>
        <v>930141.8</v>
      </c>
      <c r="I187" s="59">
        <f t="shared" si="5"/>
        <v>86.42994666319761</v>
      </c>
      <c r="J187" s="59">
        <f t="shared" si="7"/>
        <v>105.93782607839664</v>
      </c>
    </row>
    <row r="188" spans="1:10" ht="29.25">
      <c r="A188" s="97"/>
      <c r="B188" s="69" t="s">
        <v>172</v>
      </c>
      <c r="C188" s="8"/>
      <c r="D188" s="13"/>
      <c r="E188" s="5" t="s">
        <v>126</v>
      </c>
      <c r="F188" s="31">
        <v>0</v>
      </c>
      <c r="G188" s="31">
        <v>60320</v>
      </c>
      <c r="H188" s="44">
        <v>60320</v>
      </c>
      <c r="I188" s="59">
        <f t="shared" si="5"/>
        <v>100</v>
      </c>
      <c r="J188" s="59">
        <v>0</v>
      </c>
    </row>
    <row r="189" spans="1:10" ht="29.25">
      <c r="A189" s="97"/>
      <c r="B189" s="69" t="s">
        <v>217</v>
      </c>
      <c r="C189" s="8"/>
      <c r="D189" s="13"/>
      <c r="E189" s="5" t="s">
        <v>209</v>
      </c>
      <c r="F189" s="31">
        <v>0</v>
      </c>
      <c r="G189" s="31">
        <v>1015860</v>
      </c>
      <c r="H189" s="44">
        <v>869821.8</v>
      </c>
      <c r="I189" s="59">
        <f t="shared" si="5"/>
        <v>85.62418049731264</v>
      </c>
      <c r="J189" s="59">
        <v>0</v>
      </c>
    </row>
    <row r="190" spans="1:10" ht="15">
      <c r="A190" s="97"/>
      <c r="B190" s="9" t="s">
        <v>218</v>
      </c>
      <c r="C190" s="8"/>
      <c r="D190" s="13"/>
      <c r="E190" s="5" t="s">
        <v>171</v>
      </c>
      <c r="F190" s="21">
        <v>1015860</v>
      </c>
      <c r="G190" s="31">
        <v>0</v>
      </c>
      <c r="H190" s="44">
        <v>0</v>
      </c>
      <c r="I190" s="59">
        <v>0</v>
      </c>
      <c r="J190" s="59">
        <f>SUM(G190/F190*100)</f>
        <v>0</v>
      </c>
    </row>
    <row r="191" spans="1:10" ht="29.25" customHeight="1">
      <c r="A191" s="97" t="s">
        <v>10</v>
      </c>
      <c r="B191" s="73" t="s">
        <v>14</v>
      </c>
      <c r="C191" s="8" t="s">
        <v>75</v>
      </c>
      <c r="D191" s="8"/>
      <c r="E191" s="8"/>
      <c r="F191" s="30">
        <f>SUM(F192)</f>
        <v>5000</v>
      </c>
      <c r="G191" s="26">
        <f>SUM(G192)</f>
        <v>5000</v>
      </c>
      <c r="H191" s="24">
        <f>SUM(H192)</f>
        <v>4850</v>
      </c>
      <c r="I191" s="60">
        <f t="shared" si="5"/>
        <v>97</v>
      </c>
      <c r="J191" s="60">
        <f>SUM(G191/F191*100)</f>
        <v>100</v>
      </c>
    </row>
    <row r="192" spans="1:10" ht="14.25">
      <c r="A192" s="97"/>
      <c r="B192" s="71" t="s">
        <v>173</v>
      </c>
      <c r="C192" s="5"/>
      <c r="D192" s="5" t="s">
        <v>76</v>
      </c>
      <c r="E192" s="5" t="s">
        <v>126</v>
      </c>
      <c r="F192" s="21">
        <v>5000</v>
      </c>
      <c r="G192" s="31">
        <v>5000</v>
      </c>
      <c r="H192" s="44">
        <v>4850</v>
      </c>
      <c r="I192" s="59">
        <f t="shared" si="5"/>
        <v>97</v>
      </c>
      <c r="J192" s="59">
        <f>SUM(G192/F192*100)</f>
        <v>100</v>
      </c>
    </row>
    <row r="193" spans="1:10" ht="15">
      <c r="A193" s="97" t="s">
        <v>102</v>
      </c>
      <c r="B193" s="70" t="s">
        <v>23</v>
      </c>
      <c r="C193" s="8" t="s">
        <v>51</v>
      </c>
      <c r="D193" s="8"/>
      <c r="E193" s="8"/>
      <c r="F193" s="30">
        <f>SUM(F194+F197)</f>
        <v>25000</v>
      </c>
      <c r="G193" s="26">
        <f>SUM(G194+G197)</f>
        <v>291710</v>
      </c>
      <c r="H193" s="24">
        <f>SUM(H194+H197)</f>
        <v>251447.02</v>
      </c>
      <c r="I193" s="60">
        <f t="shared" si="5"/>
        <v>86.19760035651845</v>
      </c>
      <c r="J193" s="60">
        <f>SUM(G193/F193*100)</f>
        <v>1166.84</v>
      </c>
    </row>
    <row r="194" spans="1:10" ht="15">
      <c r="A194" s="97"/>
      <c r="B194" s="75" t="s">
        <v>49</v>
      </c>
      <c r="C194" s="17"/>
      <c r="D194" s="16" t="s">
        <v>52</v>
      </c>
      <c r="E194" s="8"/>
      <c r="F194" s="31">
        <f>SUM(F195:F196)</f>
        <v>25000</v>
      </c>
      <c r="G194" s="31">
        <f>SUM(G195:G196)</f>
        <v>25000</v>
      </c>
      <c r="H194" s="44">
        <f>SUM(H195:H196)</f>
        <v>24280</v>
      </c>
      <c r="I194" s="59">
        <f t="shared" si="5"/>
        <v>97.11999999999999</v>
      </c>
      <c r="J194" s="59">
        <f>SUM(G194/F194*100)</f>
        <v>100</v>
      </c>
    </row>
    <row r="195" spans="1:10" ht="15">
      <c r="A195" s="97"/>
      <c r="B195" s="74" t="s">
        <v>198</v>
      </c>
      <c r="C195" s="17"/>
      <c r="D195" s="16"/>
      <c r="E195" s="16" t="s">
        <v>130</v>
      </c>
      <c r="F195" s="31">
        <v>0</v>
      </c>
      <c r="G195" s="31">
        <v>25000</v>
      </c>
      <c r="H195" s="44">
        <v>24280</v>
      </c>
      <c r="I195" s="59">
        <f t="shared" si="5"/>
        <v>97.11999999999999</v>
      </c>
      <c r="J195" s="59">
        <v>0</v>
      </c>
    </row>
    <row r="196" spans="1:10" ht="14.25" customHeight="1">
      <c r="A196" s="97"/>
      <c r="B196" s="69" t="s">
        <v>199</v>
      </c>
      <c r="C196" s="13"/>
      <c r="D196" s="13"/>
      <c r="E196" s="16" t="s">
        <v>126</v>
      </c>
      <c r="F196" s="31">
        <v>25000</v>
      </c>
      <c r="G196" s="31">
        <v>0</v>
      </c>
      <c r="H196" s="44">
        <v>0</v>
      </c>
      <c r="I196" s="59">
        <v>0</v>
      </c>
      <c r="J196" s="59">
        <f>SUM(G196/F196*100)</f>
        <v>0</v>
      </c>
    </row>
    <row r="197" spans="1:10" ht="14.25" customHeight="1">
      <c r="A197" s="97"/>
      <c r="B197" s="71" t="s">
        <v>24</v>
      </c>
      <c r="C197" s="13"/>
      <c r="D197" s="11">
        <v>80195</v>
      </c>
      <c r="E197" s="16" t="s">
        <v>225</v>
      </c>
      <c r="F197" s="31">
        <v>0</v>
      </c>
      <c r="G197" s="31">
        <v>266710</v>
      </c>
      <c r="H197" s="44">
        <v>227167.02</v>
      </c>
      <c r="I197" s="59">
        <f t="shared" si="5"/>
        <v>85.17379175883919</v>
      </c>
      <c r="J197" s="59">
        <v>0</v>
      </c>
    </row>
    <row r="198" spans="1:10" ht="14.25" customHeight="1">
      <c r="A198" s="10">
        <v>1</v>
      </c>
      <c r="B198" s="10">
        <v>2</v>
      </c>
      <c r="C198" s="10">
        <v>3</v>
      </c>
      <c r="D198" s="10">
        <v>4</v>
      </c>
      <c r="E198" s="10">
        <v>5</v>
      </c>
      <c r="F198" s="10">
        <v>6</v>
      </c>
      <c r="G198" s="68">
        <v>7</v>
      </c>
      <c r="H198" s="68">
        <v>8</v>
      </c>
      <c r="I198" s="68">
        <v>9</v>
      </c>
      <c r="J198" s="68">
        <v>10</v>
      </c>
    </row>
    <row r="199" spans="1:10" ht="15">
      <c r="A199" s="97" t="s">
        <v>15</v>
      </c>
      <c r="B199" s="73" t="s">
        <v>139</v>
      </c>
      <c r="C199" s="17" t="s">
        <v>66</v>
      </c>
      <c r="D199" s="5"/>
      <c r="E199" s="11"/>
      <c r="F199" s="26">
        <f>SUM(F200+F203)</f>
        <v>0</v>
      </c>
      <c r="G199" s="26">
        <f>SUM(G200+G203)</f>
        <v>500749</v>
      </c>
      <c r="H199" s="24">
        <f>SUM(H200+H203)</f>
        <v>458501.7799999999</v>
      </c>
      <c r="I199" s="60">
        <f t="shared" si="5"/>
        <v>91.56319433488632</v>
      </c>
      <c r="J199" s="60">
        <v>0</v>
      </c>
    </row>
    <row r="200" spans="1:10" ht="14.25">
      <c r="A200" s="97"/>
      <c r="B200" s="69" t="s">
        <v>239</v>
      </c>
      <c r="C200" s="5"/>
      <c r="D200" s="5" t="s">
        <v>186</v>
      </c>
      <c r="E200" s="11"/>
      <c r="F200" s="21">
        <f>SUM(F201:F202)</f>
        <v>0</v>
      </c>
      <c r="G200" s="31">
        <f>SUM(G201:G202)</f>
        <v>304400</v>
      </c>
      <c r="H200" s="44">
        <f>SUM(H201:H202)</f>
        <v>346240.38999999996</v>
      </c>
      <c r="I200" s="59">
        <f t="shared" si="5"/>
        <v>113.74520039421812</v>
      </c>
      <c r="J200" s="59">
        <v>0</v>
      </c>
    </row>
    <row r="201" spans="1:10" ht="14.25">
      <c r="A201" s="97"/>
      <c r="B201" s="69" t="s">
        <v>187</v>
      </c>
      <c r="C201" s="5"/>
      <c r="D201" s="5"/>
      <c r="E201" s="11">
        <v>2690</v>
      </c>
      <c r="F201" s="21">
        <v>0</v>
      </c>
      <c r="G201" s="31">
        <v>304400</v>
      </c>
      <c r="H201" s="44">
        <v>304395.66</v>
      </c>
      <c r="I201" s="59">
        <f t="shared" si="5"/>
        <v>99.99857424441524</v>
      </c>
      <c r="J201" s="59">
        <v>0</v>
      </c>
    </row>
    <row r="202" spans="1:10" ht="28.5">
      <c r="A202" s="97"/>
      <c r="B202" s="69" t="s">
        <v>188</v>
      </c>
      <c r="C202" s="5"/>
      <c r="D202" s="5"/>
      <c r="E202" s="11">
        <v>2708</v>
      </c>
      <c r="F202" s="21">
        <v>0</v>
      </c>
      <c r="G202" s="31">
        <v>0</v>
      </c>
      <c r="H202" s="44">
        <v>41844.73</v>
      </c>
      <c r="I202" s="59">
        <v>0</v>
      </c>
      <c r="J202" s="59">
        <v>0</v>
      </c>
    </row>
    <row r="203" spans="1:10" ht="14.25">
      <c r="A203" s="97"/>
      <c r="B203" s="69" t="s">
        <v>24</v>
      </c>
      <c r="C203" s="5"/>
      <c r="D203" s="5" t="s">
        <v>190</v>
      </c>
      <c r="E203" s="11"/>
      <c r="F203" s="21">
        <f>SUM(F204:F205)</f>
        <v>0</v>
      </c>
      <c r="G203" s="31">
        <f>SUM(G204:G205)</f>
        <v>196349</v>
      </c>
      <c r="H203" s="44">
        <f>SUM(H204:H205)</f>
        <v>112261.38999999998</v>
      </c>
      <c r="I203" s="59">
        <f t="shared" si="5"/>
        <v>57.1744139262232</v>
      </c>
      <c r="J203" s="59">
        <v>0</v>
      </c>
    </row>
    <row r="204" spans="1:10" ht="14.25">
      <c r="A204" s="97"/>
      <c r="B204" s="69" t="s">
        <v>200</v>
      </c>
      <c r="C204" s="5"/>
      <c r="D204" s="5"/>
      <c r="E204" s="11">
        <v>2708</v>
      </c>
      <c r="F204" s="21">
        <v>0</v>
      </c>
      <c r="G204" s="31">
        <v>147263</v>
      </c>
      <c r="H204" s="44">
        <v>84196.04</v>
      </c>
      <c r="I204" s="59">
        <f t="shared" si="5"/>
        <v>57.173926919864456</v>
      </c>
      <c r="J204" s="59">
        <v>0</v>
      </c>
    </row>
    <row r="205" spans="1:10" ht="15" thickBot="1">
      <c r="A205" s="100"/>
      <c r="B205" s="91" t="s">
        <v>200</v>
      </c>
      <c r="C205" s="7"/>
      <c r="D205" s="7"/>
      <c r="E205" s="15">
        <v>2709</v>
      </c>
      <c r="F205" s="22">
        <v>0</v>
      </c>
      <c r="G205" s="45">
        <v>49086</v>
      </c>
      <c r="H205" s="46">
        <v>28065.35</v>
      </c>
      <c r="I205" s="61">
        <f t="shared" si="5"/>
        <v>57.17587499490689</v>
      </c>
      <c r="J205" s="61">
        <v>0</v>
      </c>
    </row>
    <row r="206" spans="1:10" ht="15.75" thickBot="1">
      <c r="A206" s="95"/>
      <c r="B206" s="96" t="s">
        <v>83</v>
      </c>
      <c r="C206" s="18"/>
      <c r="D206" s="18"/>
      <c r="E206" s="18"/>
      <c r="F206" s="18">
        <f>SUM(F7+F34+F45+F146+F152+F182)</f>
        <v>54223089</v>
      </c>
      <c r="G206" s="56">
        <f>SUM(G7+G34+G45+G146+G152+G182)</f>
        <v>57916491</v>
      </c>
      <c r="H206" s="25">
        <f>SUM(H7+H34+H45+H146+H152+H182)</f>
        <v>57861411.68</v>
      </c>
      <c r="I206" s="66">
        <f t="shared" si="5"/>
        <v>99.90489872737628</v>
      </c>
      <c r="J206" s="67">
        <f>SUM(G206/F206*100)</f>
        <v>106.81149316299556</v>
      </c>
    </row>
    <row r="230" spans="2:5" ht="14.25">
      <c r="B230" s="3"/>
      <c r="C230" s="3"/>
      <c r="D230" s="3"/>
      <c r="E230" s="3"/>
    </row>
    <row r="231" spans="2:5" ht="14.25">
      <c r="B231" s="3"/>
      <c r="C231" s="3"/>
      <c r="D231" s="3"/>
      <c r="E231" s="3"/>
    </row>
    <row r="232" spans="2:5" ht="14.25">
      <c r="B232" s="3"/>
      <c r="C232" s="3"/>
      <c r="D232" s="3"/>
      <c r="E232" s="3"/>
    </row>
    <row r="233" spans="2:5" ht="14.25">
      <c r="B233" s="3"/>
      <c r="C233" s="3"/>
      <c r="D233" s="3"/>
      <c r="E233" s="3"/>
    </row>
    <row r="234" spans="2:5" ht="14.25">
      <c r="B234" s="3"/>
      <c r="C234" s="3"/>
      <c r="D234" s="3"/>
      <c r="E234" s="3"/>
    </row>
    <row r="235" spans="2:5" ht="14.25">
      <c r="B235" s="3"/>
      <c r="C235" s="3"/>
      <c r="D235" s="3"/>
      <c r="E235" s="3"/>
    </row>
    <row r="236" spans="2:5" ht="14.25">
      <c r="B236" s="3"/>
      <c r="C236" s="3"/>
      <c r="D236" s="3"/>
      <c r="E236" s="3"/>
    </row>
    <row r="237" spans="2:5" ht="14.25">
      <c r="B237" s="3"/>
      <c r="C237" s="3"/>
      <c r="D237" s="3"/>
      <c r="E237" s="3"/>
    </row>
    <row r="238" spans="2:5" ht="14.25">
      <c r="B238" s="3"/>
      <c r="C238" s="3"/>
      <c r="D238" s="3"/>
      <c r="E238" s="3"/>
    </row>
    <row r="239" spans="2:5" ht="14.25">
      <c r="B239" s="3"/>
      <c r="C239" s="3"/>
      <c r="D239" s="3"/>
      <c r="E239" s="3"/>
    </row>
    <row r="240" spans="2:5" ht="14.25">
      <c r="B240" s="3"/>
      <c r="C240" s="3"/>
      <c r="D240" s="3"/>
      <c r="E240" s="3"/>
    </row>
    <row r="241" spans="2:5" ht="14.25">
      <c r="B241" s="3"/>
      <c r="C241" s="3"/>
      <c r="D241" s="3"/>
      <c r="E241" s="3"/>
    </row>
    <row r="242" spans="2:5" ht="14.25">
      <c r="B242" s="3"/>
      <c r="C242" s="3"/>
      <c r="D242" s="3"/>
      <c r="E242" s="3"/>
    </row>
    <row r="243" spans="2:5" ht="14.25">
      <c r="B243" s="3"/>
      <c r="C243" s="3"/>
      <c r="D243" s="3"/>
      <c r="E243" s="3"/>
    </row>
    <row r="244" spans="2:5" ht="14.25">
      <c r="B244" s="3"/>
      <c r="C244" s="3"/>
      <c r="D244" s="3"/>
      <c r="E244" s="3"/>
    </row>
    <row r="245" spans="2:5" ht="14.25">
      <c r="B245" s="3"/>
      <c r="C245" s="3"/>
      <c r="D245" s="3"/>
      <c r="E245" s="3"/>
    </row>
  </sheetData>
  <mergeCells count="46">
    <mergeCell ref="A199:A205"/>
    <mergeCell ref="A43:A44"/>
    <mergeCell ref="A143:A144"/>
    <mergeCell ref="A180:A181"/>
    <mergeCell ref="A123:A126"/>
    <mergeCell ref="A183:A185"/>
    <mergeCell ref="A165:A166"/>
    <mergeCell ref="A104:A111"/>
    <mergeCell ref="A113:A122"/>
    <mergeCell ref="A191:A192"/>
    <mergeCell ref="G4:G5"/>
    <mergeCell ref="H4:H5"/>
    <mergeCell ref="I4:J4"/>
    <mergeCell ref="A141:A142"/>
    <mergeCell ref="E4:E5"/>
    <mergeCell ref="D4:D5"/>
    <mergeCell ref="A8:A9"/>
    <mergeCell ref="A10:A11"/>
    <mergeCell ref="A32:A33"/>
    <mergeCell ref="A4:A5"/>
    <mergeCell ref="A82:A103"/>
    <mergeCell ref="A176:A179"/>
    <mergeCell ref="A161:A164"/>
    <mergeCell ref="A186:A190"/>
    <mergeCell ref="A153:A156"/>
    <mergeCell ref="A157:A160"/>
    <mergeCell ref="F4:F5"/>
    <mergeCell ref="A27:A31"/>
    <mergeCell ref="A12:A17"/>
    <mergeCell ref="A46:A52"/>
    <mergeCell ref="A24:A26"/>
    <mergeCell ref="B4:B5"/>
    <mergeCell ref="C4:C5"/>
    <mergeCell ref="A21:A22"/>
    <mergeCell ref="A35:A36"/>
    <mergeCell ref="A18:A20"/>
    <mergeCell ref="A193:A197"/>
    <mergeCell ref="A37:A42"/>
    <mergeCell ref="A167:A170"/>
    <mergeCell ref="A172:A175"/>
    <mergeCell ref="A127:A140"/>
    <mergeCell ref="A54:A60"/>
    <mergeCell ref="A147:A151"/>
    <mergeCell ref="A79:A81"/>
    <mergeCell ref="A61:A71"/>
    <mergeCell ref="A72:A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rowBreaks count="4" manualBreakCount="4">
    <brk id="22" max="9" man="1"/>
    <brk id="52" max="9" man="1"/>
    <brk id="77" max="9" man="1"/>
    <brk id="1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Budżet</cp:lastModifiedBy>
  <cp:lastPrinted>2007-03-14T12:30:24Z</cp:lastPrinted>
  <dcterms:created xsi:type="dcterms:W3CDTF">2003-09-23T06:48:39Z</dcterms:created>
  <dcterms:modified xsi:type="dcterms:W3CDTF">2007-03-14T12:30:28Z</dcterms:modified>
  <cp:category/>
  <cp:version/>
  <cp:contentType/>
  <cp:contentStatus/>
</cp:coreProperties>
</file>